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AGOSTO DIC 2023\PARCIAL 3\"/>
    </mc:Choice>
  </mc:AlternateContent>
  <xr:revisionPtr revIDLastSave="0" documentId="13_ncr:1_{8C956687-15A5-48D1-B3E5-225ACB05CE58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23" l="1"/>
  <c r="L18" i="23"/>
  <c r="L19" i="23"/>
  <c r="I17" i="23"/>
  <c r="I18" i="23"/>
  <c r="I19" i="23"/>
  <c r="M28" i="10"/>
  <c r="N28" i="10"/>
  <c r="N28" i="25" l="1"/>
  <c r="M28" i="25"/>
  <c r="K28" i="25"/>
  <c r="G28" i="25"/>
  <c r="F28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9" i="23"/>
  <c r="M29" i="23"/>
  <c r="K29" i="23"/>
  <c r="G29" i="23"/>
  <c r="F29" i="23"/>
  <c r="E19" i="23"/>
  <c r="D19" i="23"/>
  <c r="C19" i="23"/>
  <c r="A19" i="23"/>
  <c r="E16" i="23"/>
  <c r="A16" i="23"/>
  <c r="E15" i="23"/>
  <c r="D15" i="23"/>
  <c r="C15" i="23"/>
  <c r="A15" i="23"/>
  <c r="E14" i="23"/>
  <c r="I14" i="23" s="1"/>
  <c r="D14" i="23"/>
  <c r="C14" i="23"/>
  <c r="A14" i="23"/>
  <c r="B10" i="23"/>
  <c r="B38" i="23" s="1"/>
  <c r="L8" i="23"/>
  <c r="H8" i="23"/>
  <c r="E8" i="23"/>
  <c r="C15" i="22"/>
  <c r="D15" i="22"/>
  <c r="E15" i="22"/>
  <c r="L15" i="22" s="1"/>
  <c r="A15" i="22"/>
  <c r="C16" i="22"/>
  <c r="D16" i="22"/>
  <c r="E16" i="22"/>
  <c r="L16" i="22" s="1"/>
  <c r="A16" i="22"/>
  <c r="C17" i="22"/>
  <c r="D17" i="22"/>
  <c r="E17" i="22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L17" i="22"/>
  <c r="F28" i="10"/>
  <c r="E28" i="10"/>
  <c r="L18" i="10"/>
  <c r="I18" i="10"/>
  <c r="L17" i="10"/>
  <c r="L16" i="10"/>
  <c r="I16" i="10"/>
  <c r="L15" i="10"/>
  <c r="I15" i="10"/>
  <c r="L14" i="10"/>
  <c r="I14" i="10"/>
  <c r="I17" i="22" l="1"/>
  <c r="I16" i="22"/>
  <c r="I15" i="22"/>
  <c r="I14" i="22"/>
  <c r="L14" i="25"/>
  <c r="L15" i="25"/>
  <c r="L16" i="25"/>
  <c r="L17" i="25"/>
  <c r="L18" i="25"/>
  <c r="L19" i="25"/>
  <c r="H14" i="25"/>
  <c r="H15" i="25"/>
  <c r="H16" i="25"/>
  <c r="H17" i="25"/>
  <c r="H18" i="25"/>
  <c r="H19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E29" i="23"/>
  <c r="I18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9" i="23"/>
  <c r="L29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<sst xmlns="http://schemas.openxmlformats.org/spreadsheetml/2006/main" count="210" uniqueCount="52">
  <si>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</si>
  <si>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</si>
  <si>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</si>
  <si>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</si>
  <si>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</si>
  <si>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</si>
  <si>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</si>
  <si>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</si>
  <si>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</si>
  <si>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</si>
  <si>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</si>
  <si>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</si>
  <si>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</si>
  <si>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</si>
  <si>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</si>
  <si>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</si>
  <si>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</si>
  <si>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</si>
  <si>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</si>
  <si>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</si>
  <si>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</si>
  <si>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</si>
  <si>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</si>
  <si>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</si>
  <si>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</si>
  <si>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</si>
  <si>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</si>
  <si>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</si>
  <si>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</si>
  <si>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</si>
  <si>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</si>
  <si>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</si>
  <si>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MII. ARMANDO ALVARADO ALVARADO</t>
  </si>
  <si>
    <t>IIND</t>
  </si>
  <si>
    <t>T</t>
  </si>
  <si>
    <t>LADM</t>
  </si>
  <si>
    <t>S/E</t>
  </si>
  <si>
    <t>DIBUJO INDUSTRIAL</t>
  </si>
  <si>
    <t>ADMINISTRACION DE LA CALIDAD</t>
  </si>
  <si>
    <t>METROLOGIA Y NORMALIZACION</t>
  </si>
  <si>
    <t>METROLOGIAY NORMALIZACION</t>
  </si>
  <si>
    <t>PRODUCION</t>
  </si>
  <si>
    <t>MTRA. FLOR ILIANA CHONTAL PELAYO</t>
  </si>
  <si>
    <t>101 C</t>
  </si>
  <si>
    <t>301 B</t>
  </si>
  <si>
    <t>301 C</t>
  </si>
  <si>
    <t>505 C</t>
  </si>
  <si>
    <t>605 A</t>
  </si>
  <si>
    <t>SEPTIEMBRE 2023-ENERO 2024</t>
  </si>
  <si>
    <t>PRODUCCION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</si>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</sst>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11205</xdr:colOff>
      <xdr:row>33</xdr:row>
      <xdr:rowOff>78441</xdr:rowOff>
    </xdr:from>
    <xdr:to>
      <xdr:col>3</xdr:col>
      <xdr:colOff>784410</xdr:colOff>
      <xdr:row>33</xdr:row>
      <xdr:rowOff>786092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272117" y="7676029"/>
          <a:ext cx="773205" cy="71885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33619</xdr:colOff>
      <xdr:row>33</xdr:row>
      <xdr:rowOff>44824</xdr:rowOff>
    </xdr:from>
    <xdr:to>
      <xdr:col>3</xdr:col>
      <xdr:colOff>806824</xdr:colOff>
      <xdr:row>33</xdr:row>
      <xdr:rowOff>752475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0FE6EE9-69B7-4593-9692-505559399D18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372972" y="7339853"/>
          <a:ext cx="773205" cy="7076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448235</xdr:colOff>
      <xdr:row>34</xdr:row>
      <xdr:rowOff>56030</xdr:rowOff>
    </xdr:from>
    <xdr:to>
      <xdr:col>3</xdr:col>
      <xdr:colOff>683558</xdr:colOff>
      <xdr:row>34</xdr:row>
      <xdr:rowOff>763681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CC51335-F158-4F04-8C9E-4D39FD5EC6FD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339353" y="7507942"/>
          <a:ext cx="773205" cy="7076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2" zoomScale="85" zoomScaleNormal="85" zoomScaleSheetLayoutView="100" workbookViewId="0">
      <selection activeCell="M37" sqref="M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</v>
      </c>
      <c r="C8" s="31"/>
      <c r="D8" s="14" t="s">
        <v>5</v>
      </c>
      <c r="E8" s="5">
        <v>5</v>
      </c>
      <c r="G8" s="4" t="s">
        <v>6</v>
      </c>
      <c r="H8" s="5">
        <v>4</v>
      </c>
      <c r="I8" s="37" t="s">
        <v>7</v>
      </c>
      <c r="J8" s="37"/>
      <c r="K8" s="37"/>
      <c r="L8" s="31" t="s">
        <v>48</v>
      </c>
      <c r="M8" s="31"/>
      <c r="N8" s="31"/>
    </row>
    <row r="10" spans="1:14" x14ac:dyDescent="0.2">
      <c r="A10" s="4" t="s">
        <v>8</v>
      </c>
      <c r="B10" s="31" t="s">
        <v>32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8" t="s">
        <v>37</v>
      </c>
      <c r="B14" s="9" t="s">
        <v>21</v>
      </c>
      <c r="C14" s="9" t="s">
        <v>43</v>
      </c>
      <c r="D14" s="9" t="s">
        <v>33</v>
      </c>
      <c r="E14" s="9">
        <v>35</v>
      </c>
      <c r="F14" s="9">
        <v>26</v>
      </c>
      <c r="G14" s="9"/>
      <c r="H14" s="10"/>
      <c r="I14" s="9">
        <f t="shared" ref="I14:I28" si="0">(E14-SUM(F14:G14))-K14</f>
        <v>9</v>
      </c>
      <c r="J14" s="10"/>
      <c r="K14" s="9">
        <v>0</v>
      </c>
      <c r="L14" s="10">
        <f t="shared" ref="L14:L28" si="1">K14/E14</f>
        <v>0</v>
      </c>
      <c r="M14" s="9">
        <v>61</v>
      </c>
      <c r="N14" s="15">
        <v>0.74</v>
      </c>
    </row>
    <row r="15" spans="1:14" s="11" customFormat="1" x14ac:dyDescent="0.2">
      <c r="A15" s="8" t="s">
        <v>39</v>
      </c>
      <c r="B15" s="9" t="s">
        <v>21</v>
      </c>
      <c r="C15" s="9" t="s">
        <v>44</v>
      </c>
      <c r="D15" s="9" t="s">
        <v>33</v>
      </c>
      <c r="E15" s="9">
        <v>16</v>
      </c>
      <c r="F15" s="9">
        <v>15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83</v>
      </c>
      <c r="N15" s="15">
        <v>0.69</v>
      </c>
    </row>
    <row r="16" spans="1:14" s="11" customFormat="1" x14ac:dyDescent="0.2">
      <c r="A16" s="8" t="s">
        <v>40</v>
      </c>
      <c r="B16" s="9" t="s">
        <v>21</v>
      </c>
      <c r="C16" s="9" t="s">
        <v>45</v>
      </c>
      <c r="D16" s="9" t="s">
        <v>33</v>
      </c>
      <c r="E16" s="9">
        <v>22</v>
      </c>
      <c r="F16" s="9">
        <v>18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70</v>
      </c>
      <c r="N16" s="15">
        <v>0.82</v>
      </c>
    </row>
    <row r="17" spans="1:14" s="11" customFormat="1" x14ac:dyDescent="0.2">
      <c r="A17" s="11" t="s">
        <v>41</v>
      </c>
      <c r="B17" s="9" t="s">
        <v>36</v>
      </c>
      <c r="C17" s="9" t="s">
        <v>46</v>
      </c>
      <c r="D17" s="9" t="s">
        <v>35</v>
      </c>
      <c r="E17" s="9">
        <v>19</v>
      </c>
      <c r="F17" s="9">
        <v>0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0</v>
      </c>
      <c r="N17" s="15">
        <v>0</v>
      </c>
    </row>
    <row r="18" spans="1:14" s="11" customFormat="1" x14ac:dyDescent="0.2">
      <c r="A18" s="8" t="s">
        <v>38</v>
      </c>
      <c r="B18" s="9" t="s">
        <v>21</v>
      </c>
      <c r="C18" s="9" t="s">
        <v>47</v>
      </c>
      <c r="D18" s="9" t="s">
        <v>35</v>
      </c>
      <c r="E18" s="9">
        <v>4</v>
      </c>
      <c r="F18" s="9">
        <v>4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83</v>
      </c>
      <c r="N18" s="15">
        <v>0.5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63</v>
      </c>
      <c r="G28" s="17"/>
      <c r="H28" s="18"/>
      <c r="I28" s="17">
        <f t="shared" si="0"/>
        <v>33</v>
      </c>
      <c r="J28" s="18"/>
      <c r="K28" s="17">
        <v>0</v>
      </c>
      <c r="L28" s="18">
        <f t="shared" si="1"/>
        <v>0</v>
      </c>
      <c r="M28" s="17">
        <f>AVERAGE(M14:M27)</f>
        <v>59.4</v>
      </c>
      <c r="N28" s="19">
        <f>AVERAGE(N14:N27)</f>
        <v>0.55000000000000004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">
        <v>32</v>
      </c>
      <c r="C37" s="24"/>
      <c r="D37" s="24"/>
      <c r="E37" s="13"/>
      <c r="F37" s="13"/>
      <c r="G37" s="25" t="s">
        <v>42</v>
      </c>
      <c r="H37" s="25"/>
      <c r="I37" s="25"/>
      <c r="J37" s="25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5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2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SEPTIEMBRE 2023-ENERO 2024</v>
      </c>
      <c r="M8" s="31"/>
      <c r="N8" s="31"/>
    </row>
    <row r="10" spans="1:14" x14ac:dyDescent="0.2">
      <c r="A10" s="4" t="s">
        <v>8</v>
      </c>
      <c r="B10" s="31" t="str">
        <f>'1'!B10</f>
        <v>MII. ARMANDO ALVARADO ALVARADO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str">
        <f>'1'!A14</f>
        <v>DIBUJO INDUSTRIAL</v>
      </c>
      <c r="B14" s="9" t="s">
        <v>50</v>
      </c>
      <c r="C14" s="9" t="str">
        <f>'1'!C14</f>
        <v>101 C</v>
      </c>
      <c r="D14" s="9" t="str">
        <f>'1'!D14</f>
        <v>IIND</v>
      </c>
      <c r="E14" s="9">
        <f>'1'!E14</f>
        <v>35</v>
      </c>
      <c r="F14" s="9">
        <v>25</v>
      </c>
      <c r="G14" s="9"/>
      <c r="H14" s="10"/>
      <c r="I14" s="9">
        <f t="shared" ref="I14:I28" si="0">(E14-SUM(F14:G14))-K14</f>
        <v>10</v>
      </c>
      <c r="J14" s="10"/>
      <c r="K14" s="9">
        <v>0</v>
      </c>
      <c r="L14" s="10">
        <f t="shared" ref="L14:L28" si="1">K14/E14</f>
        <v>0</v>
      </c>
      <c r="M14" s="9">
        <v>62</v>
      </c>
      <c r="N14" s="15">
        <v>0.71</v>
      </c>
    </row>
    <row r="15" spans="1:14" s="11" customFormat="1" x14ac:dyDescent="0.2">
      <c r="A15" s="22" t="str">
        <f>'1'!A15</f>
        <v>METROLOGIA Y NORMALIZACION</v>
      </c>
      <c r="B15" s="9" t="s">
        <v>50</v>
      </c>
      <c r="C15" s="9" t="str">
        <f>'1'!C15</f>
        <v>301 B</v>
      </c>
      <c r="D15" s="9" t="str">
        <f>'1'!D15</f>
        <v>IIND</v>
      </c>
      <c r="E15" s="9">
        <f>'1'!E15</f>
        <v>16</v>
      </c>
      <c r="F15" s="9">
        <v>16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90</v>
      </c>
      <c r="N15" s="15">
        <v>0.75</v>
      </c>
    </row>
    <row r="16" spans="1:14" s="11" customFormat="1" x14ac:dyDescent="0.2">
      <c r="A16" s="9" t="str">
        <f>'1'!A16</f>
        <v>METROLOGIAY NORMALIZACION</v>
      </c>
      <c r="B16" s="9" t="s">
        <v>50</v>
      </c>
      <c r="C16" s="9" t="str">
        <f>'1'!C16</f>
        <v>301 C</v>
      </c>
      <c r="D16" s="9" t="str">
        <f>'1'!D16</f>
        <v>IIND</v>
      </c>
      <c r="E16" s="9">
        <f>'1'!E16</f>
        <v>22</v>
      </c>
      <c r="F16" s="9">
        <v>18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68</v>
      </c>
      <c r="N16" s="15">
        <v>0.82</v>
      </c>
    </row>
    <row r="17" spans="1:14" s="11" customFormat="1" x14ac:dyDescent="0.2">
      <c r="A17" s="21" t="s">
        <v>49</v>
      </c>
      <c r="B17" s="9" t="s">
        <v>21</v>
      </c>
      <c r="C17" s="9" t="str">
        <f>'1'!C17</f>
        <v>505 C</v>
      </c>
      <c r="D17" s="9" t="str">
        <f>'1'!D17</f>
        <v>LADM</v>
      </c>
      <c r="E17" s="9">
        <f>'1'!E17</f>
        <v>19</v>
      </c>
      <c r="F17" s="9">
        <v>17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82</v>
      </c>
      <c r="N17" s="15">
        <v>0.74</v>
      </c>
    </row>
    <row r="18" spans="1:14" s="11" customFormat="1" x14ac:dyDescent="0.2">
      <c r="A18" s="9" t="str">
        <f>'1'!A18</f>
        <v>ADMINISTRACION DE LA CALIDAD</v>
      </c>
      <c r="B18" s="9" t="s">
        <v>50</v>
      </c>
      <c r="C18" s="9" t="str">
        <f>'1'!C18</f>
        <v>605 A</v>
      </c>
      <c r="D18" s="9" t="str">
        <f>'1'!D18</f>
        <v>LADM</v>
      </c>
      <c r="E18" s="9">
        <f>'1'!E18</f>
        <v>4</v>
      </c>
      <c r="F18" s="9">
        <v>4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86</v>
      </c>
      <c r="N18" s="15">
        <v>0.25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80</v>
      </c>
      <c r="G28" s="17">
        <f>SUM(G14:G27)</f>
        <v>0</v>
      </c>
      <c r="H28" s="18">
        <f>SUM(F28:G28)/E28</f>
        <v>0.83333333333333337</v>
      </c>
      <c r="I28" s="17">
        <f t="shared" si="0"/>
        <v>16</v>
      </c>
      <c r="J28" s="18">
        <f t="shared" ref="J28" si="2">I28/E28</f>
        <v>0.16666666666666666</v>
      </c>
      <c r="K28" s="17">
        <f>SUM(K14:K27)</f>
        <v>0</v>
      </c>
      <c r="L28" s="18">
        <f t="shared" si="1"/>
        <v>0</v>
      </c>
      <c r="M28" s="17">
        <f>AVERAGE(M14:M27)</f>
        <v>77.599999999999994</v>
      </c>
      <c r="N28" s="19">
        <f>AVERAGE(N14:N27)</f>
        <v>0.65399999999999991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MII. ARMANDO ALVARADO ALVARADO</v>
      </c>
      <c r="C37" s="24"/>
      <c r="D37" s="24"/>
      <c r="E37" s="13"/>
      <c r="F37" s="13"/>
      <c r="G37" s="25" t="s">
        <v>42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tabSelected="1" zoomScale="85" zoomScaleNormal="85" zoomScaleSheetLayoutView="100" workbookViewId="0">
      <selection activeCell="Q17" sqref="Q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.140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3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SEPTIEMBRE 2023-ENERO 2024</v>
      </c>
      <c r="M8" s="31"/>
      <c r="N8" s="31"/>
    </row>
    <row r="10" spans="1:14" x14ac:dyDescent="0.2">
      <c r="A10" s="4" t="s">
        <v>8</v>
      </c>
      <c r="B10" s="31" t="str">
        <f>'1'!B10</f>
        <v>MII. ARMANDO ALVARADO ALVARADO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str">
        <f>'1'!A14</f>
        <v>DIBUJO INDUSTRIAL</v>
      </c>
      <c r="B14" s="9" t="s">
        <v>51</v>
      </c>
      <c r="C14" s="9" t="str">
        <f>'1'!C14</f>
        <v>101 C</v>
      </c>
      <c r="D14" s="9" t="str">
        <f>'1'!D14</f>
        <v>IIND</v>
      </c>
      <c r="E14" s="9">
        <f>'1'!E14</f>
        <v>35</v>
      </c>
      <c r="F14" s="9">
        <v>23</v>
      </c>
      <c r="G14" s="9"/>
      <c r="H14" s="10"/>
      <c r="I14" s="9">
        <f t="shared" ref="I14:I29" si="0">(E14-SUM(F14:G14))-K14</f>
        <v>12</v>
      </c>
      <c r="J14" s="10"/>
      <c r="K14" s="9">
        <v>0</v>
      </c>
      <c r="L14" s="10">
        <f t="shared" ref="L14:L29" si="1">K14/E14</f>
        <v>0</v>
      </c>
      <c r="M14" s="9">
        <v>54</v>
      </c>
      <c r="N14" s="15">
        <v>0.66</v>
      </c>
    </row>
    <row r="15" spans="1:14" s="11" customFormat="1" x14ac:dyDescent="0.2">
      <c r="A15" s="9" t="str">
        <f>'1'!A15</f>
        <v>METROLOGIA Y NORMALIZACION</v>
      </c>
      <c r="B15" s="9" t="s">
        <v>36</v>
      </c>
      <c r="C15" s="9" t="str">
        <f>'1'!C16</f>
        <v>301 C</v>
      </c>
      <c r="D15" s="9" t="str">
        <f>'1'!D16</f>
        <v>IIND</v>
      </c>
      <c r="E15" s="9">
        <f>'1'!E16</f>
        <v>22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0</v>
      </c>
      <c r="N15" s="15">
        <v>0</v>
      </c>
    </row>
    <row r="16" spans="1:14" s="11" customFormat="1" x14ac:dyDescent="0.2">
      <c r="A16" s="9" t="str">
        <f>'1'!A16</f>
        <v>METROLOGIAY NORMALIZACION</v>
      </c>
      <c r="B16" s="9" t="s">
        <v>36</v>
      </c>
      <c r="C16" s="9" t="s">
        <v>44</v>
      </c>
      <c r="D16" s="9" t="s">
        <v>33</v>
      </c>
      <c r="E16" s="9">
        <f>'1'!E17</f>
        <v>19</v>
      </c>
      <c r="F16" s="9">
        <v>0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0</v>
      </c>
      <c r="N16" s="15">
        <v>0</v>
      </c>
    </row>
    <row r="17" spans="1:14" s="11" customFormat="1" x14ac:dyDescent="0.2">
      <c r="A17" s="9" t="s">
        <v>49</v>
      </c>
      <c r="B17" s="9" t="s">
        <v>50</v>
      </c>
      <c r="C17" s="9" t="s">
        <v>46</v>
      </c>
      <c r="D17" s="9" t="s">
        <v>35</v>
      </c>
      <c r="E17" s="9">
        <v>19</v>
      </c>
      <c r="F17" s="9">
        <v>17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75</v>
      </c>
      <c r="N17" s="15">
        <v>0.9</v>
      </c>
    </row>
    <row r="18" spans="1:14" s="11" customFormat="1" x14ac:dyDescent="0.2">
      <c r="A18" s="9" t="s">
        <v>49</v>
      </c>
      <c r="B18" s="9" t="s">
        <v>51</v>
      </c>
      <c r="C18" s="9" t="s">
        <v>46</v>
      </c>
      <c r="D18" s="9" t="s">
        <v>35</v>
      </c>
      <c r="E18" s="9">
        <v>19</v>
      </c>
      <c r="F18" s="9">
        <v>18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88</v>
      </c>
      <c r="N18" s="15">
        <v>0.69</v>
      </c>
    </row>
    <row r="19" spans="1:14" s="11" customFormat="1" x14ac:dyDescent="0.2">
      <c r="A19" s="9" t="str">
        <f>'1'!A18</f>
        <v>ADMINISTRACION DE LA CALIDAD</v>
      </c>
      <c r="B19" s="9" t="s">
        <v>51</v>
      </c>
      <c r="C19" s="9" t="str">
        <f>'1'!C18</f>
        <v>605 A</v>
      </c>
      <c r="D19" s="9" t="str">
        <f>'1'!D18</f>
        <v>LADM</v>
      </c>
      <c r="E19" s="9">
        <f>'1'!E18</f>
        <v>4</v>
      </c>
      <c r="F19" s="9">
        <v>4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82</v>
      </c>
      <c r="N19" s="15">
        <v>0.25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118</v>
      </c>
      <c r="F29" s="17">
        <f>SUM(F14:F28)</f>
        <v>62</v>
      </c>
      <c r="G29" s="17">
        <f>SUM(G14:G28)</f>
        <v>0</v>
      </c>
      <c r="H29" s="18"/>
      <c r="I29" s="17">
        <f t="shared" si="0"/>
        <v>56</v>
      </c>
      <c r="J29" s="18"/>
      <c r="K29" s="17">
        <f>SUM(K14:K28)</f>
        <v>0</v>
      </c>
      <c r="L29" s="18">
        <f t="shared" si="1"/>
        <v>0</v>
      </c>
      <c r="M29" s="17">
        <f>AVERAGE(M14:M28)</f>
        <v>49.833333333333336</v>
      </c>
      <c r="N29" s="19">
        <f>AVERAGE(N14:N28)</f>
        <v>0.41666666666666669</v>
      </c>
    </row>
    <row r="31" spans="1:14" ht="120" customHeight="1" x14ac:dyDescent="0.2">
      <c r="A31" s="34" t="s">
        <v>26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</row>
    <row r="33" spans="1:10" x14ac:dyDescent="0.2">
      <c r="A33" s="12"/>
    </row>
    <row r="34" spans="1:10" x14ac:dyDescent="0.2">
      <c r="B34" s="28" t="s">
        <v>27</v>
      </c>
      <c r="C34" s="28"/>
      <c r="D34" s="28"/>
      <c r="G34" s="29" t="s">
        <v>28</v>
      </c>
      <c r="H34" s="29"/>
      <c r="I34" s="29"/>
      <c r="J34" s="29"/>
    </row>
    <row r="35" spans="1:10" ht="62.25" customHeight="1" x14ac:dyDescent="0.2">
      <c r="B35" s="30"/>
      <c r="C35" s="30"/>
      <c r="D35" s="30"/>
      <c r="G35" s="31"/>
      <c r="H35" s="31"/>
      <c r="I35" s="31"/>
      <c r="J35" s="31"/>
    </row>
    <row r="36" spans="1:10" hidden="1" x14ac:dyDescent="0.2">
      <c r="A36" s="23" t="e">
        <v>#REF!</v>
      </c>
      <c r="B36" s="23"/>
      <c r="C36" s="6"/>
      <c r="E36" s="23"/>
      <c r="F36" s="23"/>
      <c r="G36" s="23"/>
      <c r="H36" s="23"/>
    </row>
    <row r="37" spans="1:10" hidden="1" x14ac:dyDescent="0.2"/>
    <row r="38" spans="1:10" ht="45" customHeight="1" x14ac:dyDescent="0.2">
      <c r="B38" s="25" t="str">
        <f>B10</f>
        <v>MII. ARMANDO ALVARADO ALVARADO</v>
      </c>
      <c r="C38" s="25"/>
      <c r="D38" s="25"/>
      <c r="E38" s="13"/>
      <c r="F38" s="13"/>
      <c r="G38" s="25" t="s">
        <v>42</v>
      </c>
      <c r="H38" s="25"/>
      <c r="I38" s="25"/>
      <c r="J38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9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4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SEPTIEMBRE 2023-ENERO 2024</v>
      </c>
      <c r="M8" s="31"/>
      <c r="N8" s="31"/>
    </row>
    <row r="10" spans="1:14" x14ac:dyDescent="0.2">
      <c r="A10" s="4" t="s">
        <v>8</v>
      </c>
      <c r="B10" s="31" t="str">
        <f>'1'!B10</f>
        <v>MII. ARMANDO ALVARADO ALVARADO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ht="25.5" x14ac:dyDescent="0.2">
      <c r="A14" s="9" t="str">
        <f>'1'!A14</f>
        <v>DIBUJO INDUSTRIAL</v>
      </c>
      <c r="B14" s="9"/>
      <c r="C14" s="9" t="str">
        <f>'1'!C14</f>
        <v>101 C</v>
      </c>
      <c r="D14" s="9" t="str">
        <f>'1'!D14</f>
        <v>IIND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e">
        <f>'1'!#REF!</f>
        <v>#REF!</v>
      </c>
      <c r="B15" s="9"/>
      <c r="C15" s="9" t="str">
        <f>'1'!C15</f>
        <v>301 B</v>
      </c>
      <c r="D15" s="9" t="str">
        <f>'1'!D15</f>
        <v>IIND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'1'!A15</f>
        <v>METROLOGIA Y NORMALIZACION</v>
      </c>
      <c r="B16" s="9"/>
      <c r="C16" s="9" t="str">
        <f>'1'!C16</f>
        <v>301 C</v>
      </c>
      <c r="D16" s="9" t="str">
        <f>'1'!D16</f>
        <v>IIND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'1'!A16</f>
        <v>METROLOGIAY NORMALIZACION</v>
      </c>
      <c r="B17" s="9"/>
      <c r="C17" s="9" t="str">
        <f>'1'!C17</f>
        <v>505 C</v>
      </c>
      <c r="D17" s="9" t="str">
        <f>'1'!D17</f>
        <v>LADM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ADMINISTRACION DE LA CALIDAD</v>
      </c>
      <c r="B18" s="9"/>
      <c r="C18" s="9" t="str">
        <f>'1'!C18</f>
        <v>605 A</v>
      </c>
      <c r="D18" s="9" t="str">
        <f>'1'!D18</f>
        <v>LADM</v>
      </c>
      <c r="E18" s="9">
        <f>'1'!E18</f>
        <v>4</v>
      </c>
      <c r="F18" s="9"/>
      <c r="G18" s="9"/>
      <c r="H18" s="10">
        <f t="shared" si="0"/>
        <v>0</v>
      </c>
      <c r="I18" s="9">
        <f t="shared" si="1"/>
        <v>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MII. ARMANDO ALVARADO ALVARADO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F28" sqref="F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 t="s">
        <v>29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SEPTIEMBRE 2023-ENERO 2024</v>
      </c>
      <c r="M8" s="31"/>
      <c r="N8" s="31"/>
    </row>
    <row r="10" spans="1:14" x14ac:dyDescent="0.2">
      <c r="A10" s="4" t="s">
        <v>8</v>
      </c>
      <c r="B10" s="31" t="str">
        <f>'1'!B10</f>
        <v>MII. ARMANDO ALVARADO ALVARADO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ht="25.5" x14ac:dyDescent="0.2">
      <c r="A14" s="9" t="str">
        <f>'1'!A14</f>
        <v>DIBUJO INDUSTRIAL</v>
      </c>
      <c r="B14" s="9" t="s">
        <v>34</v>
      </c>
      <c r="C14" s="9" t="str">
        <f>'1'!C14</f>
        <v>101 C</v>
      </c>
      <c r="D14" s="9" t="str">
        <f>'1'!D14</f>
        <v>IIND</v>
      </c>
      <c r="E14" s="9">
        <f>'1'!E14</f>
        <v>35</v>
      </c>
      <c r="F14" s="9"/>
      <c r="G14" s="9"/>
      <c r="H14" s="10">
        <f t="shared" ref="H14:H19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e">
        <f>'1'!#REF!</f>
        <v>#REF!</v>
      </c>
      <c r="B15" s="9" t="s">
        <v>34</v>
      </c>
      <c r="C15" s="9" t="str">
        <f>'1'!C15</f>
        <v>301 B</v>
      </c>
      <c r="D15" s="9" t="str">
        <f>'1'!D15</f>
        <v>IIND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'1'!A15</f>
        <v>METROLOGIA Y NORMALIZACION</v>
      </c>
      <c r="B16" s="9" t="s">
        <v>34</v>
      </c>
      <c r="C16" s="9" t="str">
        <f>'1'!C16</f>
        <v>301 C</v>
      </c>
      <c r="D16" s="9" t="str">
        <f>'1'!D16</f>
        <v>IIND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'1'!A16</f>
        <v>METROLOGIAY NORMALIZACION</v>
      </c>
      <c r="B17" s="9" t="s">
        <v>34</v>
      </c>
      <c r="C17" s="9" t="str">
        <f>'1'!C17</f>
        <v>505 C</v>
      </c>
      <c r="D17" s="9" t="str">
        <f>'1'!D17</f>
        <v>LADM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ADMINISTRACION DE LA CALIDAD</v>
      </c>
      <c r="B18" s="9" t="s">
        <v>34</v>
      </c>
      <c r="C18" s="9" t="str">
        <f>'1'!C18</f>
        <v>605 A</v>
      </c>
      <c r="D18" s="9" t="str">
        <f>'1'!D18</f>
        <v>LADM</v>
      </c>
      <c r="E18" s="9">
        <f>'1'!E18</f>
        <v>4</v>
      </c>
      <c r="F18" s="9"/>
      <c r="G18" s="9"/>
      <c r="H18" s="10">
        <f t="shared" si="0"/>
        <v>0</v>
      </c>
      <c r="I18" s="9">
        <f t="shared" si="1"/>
        <v>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 t="s">
        <v>34</v>
      </c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MII. ARMANDO ALVARADO ALVARADO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Armando Alvarado</cp:lastModifiedBy>
  <cp:revision/>
  <dcterms:created xsi:type="dcterms:W3CDTF">2021-11-22T14:45:25Z</dcterms:created>
  <dcterms:modified xsi:type="dcterms:W3CDTF">2023-12-03T19:19:47Z</dcterms:modified>
  <cp:category/>
  <cp:contentStatus/>
</cp:coreProperties>
</file>