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2BB1F59D-7165-4B94-877F-B1D22206ACA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" r:id="rId1"/>
    <sheet name="2" sheetId="2" r:id="rId2"/>
    <sheet name="3" sheetId="6" r:id="rId3"/>
    <sheet name="4" sheetId="7" r:id="rId4"/>
    <sheet name="FINAL" sheetId="8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J16" i="8"/>
  <c r="J17" i="8"/>
  <c r="J18" i="8"/>
  <c r="J14" i="8"/>
  <c r="H15" i="8"/>
  <c r="H16" i="8"/>
  <c r="H17" i="8"/>
  <c r="H18" i="8"/>
  <c r="H14" i="8"/>
  <c r="I16" i="8"/>
  <c r="I17" i="8"/>
  <c r="I18" i="8"/>
  <c r="I15" i="8"/>
  <c r="I14" i="8"/>
  <c r="A30" i="8" l="1"/>
  <c r="N23" i="8"/>
  <c r="M23" i="8"/>
  <c r="K23" i="8"/>
  <c r="G23" i="8"/>
  <c r="F23" i="8"/>
  <c r="E22" i="8"/>
  <c r="D22" i="8"/>
  <c r="C22" i="8"/>
  <c r="A22" i="8"/>
  <c r="E21" i="8"/>
  <c r="D21" i="8"/>
  <c r="C21" i="8"/>
  <c r="A21" i="8"/>
  <c r="E20" i="8"/>
  <c r="D20" i="8"/>
  <c r="C20" i="8"/>
  <c r="A20" i="8"/>
  <c r="E19" i="8"/>
  <c r="D19" i="8"/>
  <c r="C19" i="8"/>
  <c r="L18" i="8"/>
  <c r="L17" i="8"/>
  <c r="L16" i="8"/>
  <c r="L15" i="8"/>
  <c r="L14" i="8"/>
  <c r="B10" i="8"/>
  <c r="B32" i="8" s="1"/>
  <c r="L8" i="8"/>
  <c r="H8" i="8"/>
  <c r="E8" i="8"/>
  <c r="I15" i="7"/>
  <c r="I16" i="7"/>
  <c r="I17" i="7"/>
  <c r="I18" i="7"/>
  <c r="I19" i="7"/>
  <c r="I20" i="7"/>
  <c r="I21" i="7"/>
  <c r="I22" i="7"/>
  <c r="I23" i="7"/>
  <c r="I14" i="7"/>
  <c r="A35" i="7"/>
  <c r="N28" i="7"/>
  <c r="M28" i="7"/>
  <c r="K28" i="7"/>
  <c r="G28" i="7"/>
  <c r="F28" i="7"/>
  <c r="E27" i="7"/>
  <c r="D27" i="7"/>
  <c r="C27" i="7"/>
  <c r="A27" i="7"/>
  <c r="E26" i="7"/>
  <c r="D26" i="7"/>
  <c r="C26" i="7"/>
  <c r="A26" i="7"/>
  <c r="E25" i="7"/>
  <c r="D25" i="7"/>
  <c r="C25" i="7"/>
  <c r="A25" i="7"/>
  <c r="E24" i="7"/>
  <c r="D24" i="7"/>
  <c r="C24" i="7"/>
  <c r="A24" i="7"/>
  <c r="L23" i="7"/>
  <c r="L22" i="7"/>
  <c r="L21" i="7"/>
  <c r="L20" i="7"/>
  <c r="L19" i="7"/>
  <c r="L18" i="7"/>
  <c r="L17" i="7"/>
  <c r="L16" i="7"/>
  <c r="E28" i="7"/>
  <c r="L15" i="7"/>
  <c r="L14" i="7"/>
  <c r="B10" i="7"/>
  <c r="B37" i="7" s="1"/>
  <c r="L8" i="7"/>
  <c r="H8" i="7"/>
  <c r="E8" i="7"/>
  <c r="I15" i="1"/>
  <c r="E23" i="8" l="1"/>
  <c r="L23" i="8" s="1"/>
  <c r="H23" i="8"/>
  <c r="I23" i="8"/>
  <c r="J23" i="8" s="1"/>
  <c r="L28" i="7"/>
  <c r="H28" i="7"/>
  <c r="I28" i="7"/>
  <c r="J28" i="7" s="1"/>
  <c r="L8" i="6"/>
  <c r="A35" i="6" l="1"/>
  <c r="N28" i="6"/>
  <c r="M28" i="6"/>
  <c r="K28" i="6"/>
  <c r="L28" i="6" s="1"/>
  <c r="G28" i="6"/>
  <c r="F28" i="6"/>
  <c r="E27" i="6"/>
  <c r="L27" i="6" s="1"/>
  <c r="D27" i="6"/>
  <c r="C27" i="6"/>
  <c r="A27" i="6"/>
  <c r="E26" i="6"/>
  <c r="L26" i="6" s="1"/>
  <c r="D26" i="6"/>
  <c r="C26" i="6"/>
  <c r="A26" i="6"/>
  <c r="E25" i="6"/>
  <c r="L25" i="6" s="1"/>
  <c r="D25" i="6"/>
  <c r="C25" i="6"/>
  <c r="A25" i="6"/>
  <c r="E24" i="6"/>
  <c r="L24" i="6" s="1"/>
  <c r="D24" i="6"/>
  <c r="C24" i="6"/>
  <c r="A24" i="6"/>
  <c r="E23" i="6"/>
  <c r="L23" i="6" s="1"/>
  <c r="D23" i="6"/>
  <c r="C23" i="6"/>
  <c r="A23" i="6"/>
  <c r="E22" i="6"/>
  <c r="L22" i="6" s="1"/>
  <c r="D22" i="6"/>
  <c r="C22" i="6"/>
  <c r="A22" i="6"/>
  <c r="E21" i="6"/>
  <c r="L21" i="6" s="1"/>
  <c r="D21" i="6"/>
  <c r="C21" i="6"/>
  <c r="A21" i="6"/>
  <c r="E20" i="6"/>
  <c r="L20" i="6" s="1"/>
  <c r="D20" i="6"/>
  <c r="C20" i="6"/>
  <c r="A20" i="6"/>
  <c r="E19" i="6"/>
  <c r="L19" i="6" s="1"/>
  <c r="D19" i="6"/>
  <c r="C19" i="6"/>
  <c r="A19" i="6"/>
  <c r="E18" i="6"/>
  <c r="L18" i="6" s="1"/>
  <c r="D18" i="6"/>
  <c r="C18" i="6"/>
  <c r="A18" i="6"/>
  <c r="L17" i="6"/>
  <c r="I17" i="6"/>
  <c r="D17" i="6"/>
  <c r="C17" i="6"/>
  <c r="A17" i="6"/>
  <c r="L16" i="6"/>
  <c r="E16" i="6"/>
  <c r="E28" i="6" s="1"/>
  <c r="D16" i="6"/>
  <c r="C16" i="6"/>
  <c r="A16" i="6"/>
  <c r="L15" i="6"/>
  <c r="D15" i="6"/>
  <c r="C15" i="6"/>
  <c r="A15" i="6"/>
  <c r="L14" i="6"/>
  <c r="I14" i="6"/>
  <c r="D14" i="6"/>
  <c r="C14" i="6"/>
  <c r="A14" i="6"/>
  <c r="B10" i="6"/>
  <c r="B37" i="6" s="1"/>
  <c r="H8" i="6"/>
  <c r="E8" i="6"/>
  <c r="I14" i="1"/>
  <c r="I17" i="1"/>
  <c r="H28" i="6" l="1"/>
  <c r="I28" i="6"/>
  <c r="J28" i="6" s="1"/>
  <c r="H19" i="6"/>
  <c r="H20" i="6"/>
  <c r="H21" i="6"/>
  <c r="H22" i="6"/>
  <c r="H23" i="6"/>
  <c r="H24" i="6"/>
  <c r="H25" i="6"/>
  <c r="H26" i="6"/>
  <c r="H27" i="6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18" i="6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I17" i="2"/>
  <c r="D17" i="2"/>
  <c r="C17" i="2"/>
  <c r="A17" i="2"/>
  <c r="E16" i="2"/>
  <c r="L16" i="2" s="1"/>
  <c r="D16" i="2"/>
  <c r="C16" i="2"/>
  <c r="A16" i="2"/>
  <c r="L15" i="2"/>
  <c r="D15" i="2"/>
  <c r="C15" i="2"/>
  <c r="A15" i="2"/>
  <c r="D14" i="2"/>
  <c r="C14" i="2"/>
  <c r="A14" i="2"/>
  <c r="B10" i="2"/>
  <c r="B37" i="2" s="1"/>
  <c r="L8" i="2"/>
  <c r="H8" i="2"/>
  <c r="E8" i="2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6" i="1"/>
  <c r="L15" i="1"/>
  <c r="L14" i="1"/>
  <c r="L28" i="1" l="1"/>
  <c r="L17" i="2"/>
  <c r="H21" i="2"/>
  <c r="I21" i="2"/>
  <c r="J21" i="2" s="1"/>
  <c r="H27" i="2"/>
  <c r="I27" i="2"/>
  <c r="J27" i="2" s="1"/>
  <c r="E28" i="2"/>
  <c r="L28" i="2" s="1"/>
  <c r="I28" i="1"/>
  <c r="J28" i="1" s="1"/>
  <c r="H28" i="1"/>
  <c r="H24" i="2"/>
  <c r="I18" i="2"/>
  <c r="H22" i="2"/>
  <c r="H26" i="2"/>
  <c r="I14" i="2"/>
  <c r="I20" i="2"/>
  <c r="J20" i="2" s="1"/>
  <c r="I22" i="2"/>
  <c r="J22" i="2" s="1"/>
  <c r="I24" i="2"/>
  <c r="J24" i="2" s="1"/>
  <c r="I26" i="2"/>
  <c r="J26" i="2" s="1"/>
  <c r="L14" i="2"/>
  <c r="L20" i="2"/>
  <c r="H28" i="2" l="1"/>
  <c r="I28" i="2"/>
  <c r="J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42787C14-ECAD-4252-BBF6-1CA3C053A4B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4F0E5252-3912-4AEC-82B3-F048E399653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63FAE1EF-A7C7-472B-8720-D331DBAD1E0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23D1B13C-AF44-43A2-AEC8-D40ADA3E74F2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E7762828-C6C1-4DC1-B358-E29C59E1188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4F3A697F-D347-416D-A878-6161CFC8376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6589E8AD-B3FC-4C57-97CB-6CE96C5FC47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DFAAD82D-30C3-43ED-A8E7-CEC3BCD86D05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A4E39D97-9405-48CB-9D13-02A62C9BB69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<sst xmlns="http://schemas.openxmlformats.org/spreadsheetml/2006/main" count="258" uniqueCount="47">
  <si>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</si>
  <si>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</si>
  <si>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</si>
  <si>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</si>
  <si>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</si>
  <si>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</si>
  <si>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</si>
  <si>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</si>
  <si>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</si>
  <si>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</si>
  <si>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</si>
  <si>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</si>
  <si>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</si>
  <si>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</si>
  <si>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</si>
  <si>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</si>
  <si>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</si>
  <si>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</si>
  <si>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</si>
  <si>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</si>
  <si>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</si>
  <si>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</si>
  <si>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</si>
  <si>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</si>
  <si>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</si>
  <si>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</si>
  <si>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</si>
  <si>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</si>
  <si>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</si>
  <si>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</si>
  <si>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</si>
  <si>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</si>
  <si>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</si>
  <si>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</si>
  <si>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</si>
  <si>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</si>
  <si>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106 A</t>
  </si>
  <si>
    <t>ECONOMÍA AMBIENTAL</t>
  </si>
  <si>
    <t>306 A</t>
  </si>
  <si>
    <t>306 B</t>
  </si>
  <si>
    <t>II</t>
  </si>
  <si>
    <t>III</t>
  </si>
  <si>
    <t>Septiembre 2023- Enero 2024</t>
  </si>
  <si>
    <t>IV</t>
  </si>
  <si>
    <t>V</t>
  </si>
  <si>
    <t>VI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</si>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</sst>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0" fontId="9" fillId="0" borderId="0" xfId="0" applyFont="1" applyAlignment="1">
      <alignment vertical="top"/>
    </xf>
    <xf numFmtId="165" fontId="4" fillId="0" borderId="3" xfId="1" applyFont="1" applyBorder="1"/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2" xfId="1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13CD1914-B658-42A3-BBD5-D4A7426A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D45FFF0-6D88-4811-8B1E-EA9DA7AC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82F75EF2-63AE-4E9A-B9D6-3600F977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FCFF126-D504-4329-BC10-1599DAFE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7258174C-E96E-40CA-9B6C-A4F0DBE2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C2DA9EC-F1F8-411F-BD4A-70DCB507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zoomScale="90" zoomScaleNormal="90" workbookViewId="0">
      <selection activeCell="N17" sqref="N17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ht="13.8" x14ac:dyDescent="0.25">
      <c r="A6" s="27" t="s">
        <v>3</v>
      </c>
      <c r="B6" s="27"/>
      <c r="C6" s="27"/>
      <c r="D6" s="27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3" t="s">
        <v>6</v>
      </c>
      <c r="C8" s="23"/>
      <c r="D8" s="6" t="s">
        <v>7</v>
      </c>
      <c r="E8" s="7">
        <v>5</v>
      </c>
      <c r="G8" s="4" t="s">
        <v>8</v>
      </c>
      <c r="H8" s="7">
        <v>3</v>
      </c>
      <c r="I8" s="24" t="s">
        <v>9</v>
      </c>
      <c r="J8" s="24"/>
      <c r="K8" s="24"/>
      <c r="L8" s="23" t="s">
        <v>42</v>
      </c>
      <c r="M8" s="23"/>
      <c r="N8" s="23"/>
    </row>
    <row r="9" spans="1:18" ht="13.8" x14ac:dyDescent="0.25"/>
    <row r="10" spans="1:18" ht="13.8" x14ac:dyDescent="0.25">
      <c r="A10" s="4" t="s">
        <v>10</v>
      </c>
      <c r="B10" s="23" t="s">
        <v>11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8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8" s="13" customFormat="1" ht="13.2" x14ac:dyDescent="0.25">
      <c r="A14" s="10" t="s">
        <v>34</v>
      </c>
      <c r="B14" s="11" t="s">
        <v>24</v>
      </c>
      <c r="C14" s="11" t="s">
        <v>36</v>
      </c>
      <c r="D14" s="11" t="s">
        <v>27</v>
      </c>
      <c r="E14" s="11">
        <v>33</v>
      </c>
      <c r="F14" s="11">
        <v>23</v>
      </c>
      <c r="G14" s="11"/>
      <c r="H14" s="12"/>
      <c r="I14" s="11">
        <f t="shared" ref="I14:I17" si="0">(E14-SUM(F14:G14))-K14</f>
        <v>10</v>
      </c>
      <c r="J14" s="12"/>
      <c r="K14" s="11">
        <v>0</v>
      </c>
      <c r="L14" s="12">
        <f>K14/E14</f>
        <v>0</v>
      </c>
      <c r="M14" s="11">
        <v>54</v>
      </c>
      <c r="N14" s="12">
        <v>0.7</v>
      </c>
      <c r="R14" s="1"/>
    </row>
    <row r="15" spans="1:18" s="13" customFormat="1" ht="26.4" x14ac:dyDescent="0.25">
      <c r="A15" s="10" t="s">
        <v>35</v>
      </c>
      <c r="B15" s="11" t="s">
        <v>24</v>
      </c>
      <c r="C15" s="11" t="s">
        <v>38</v>
      </c>
      <c r="D15" s="11" t="s">
        <v>27</v>
      </c>
      <c r="E15" s="11">
        <v>26</v>
      </c>
      <c r="F15" s="11">
        <v>18</v>
      </c>
      <c r="G15" s="11"/>
      <c r="H15" s="12"/>
      <c r="I15" s="11">
        <f t="shared" si="0"/>
        <v>8</v>
      </c>
      <c r="J15" s="12"/>
      <c r="K15" s="11">
        <v>0</v>
      </c>
      <c r="L15" s="12">
        <f>K15/E15</f>
        <v>0</v>
      </c>
      <c r="M15" s="11">
        <v>47</v>
      </c>
      <c r="N15" s="12">
        <v>0.57999999999999996</v>
      </c>
    </row>
    <row r="16" spans="1:18" s="13" customFormat="1" ht="26.4" x14ac:dyDescent="0.25">
      <c r="A16" s="10" t="s">
        <v>35</v>
      </c>
      <c r="B16" s="11" t="s">
        <v>24</v>
      </c>
      <c r="C16" s="11" t="s">
        <v>39</v>
      </c>
      <c r="D16" s="11" t="s">
        <v>27</v>
      </c>
      <c r="E16" s="11">
        <v>22</v>
      </c>
      <c r="F16" s="11">
        <v>17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61</v>
      </c>
      <c r="N16" s="12">
        <v>0.77</v>
      </c>
    </row>
    <row r="17" spans="1:14" s="13" customFormat="1" ht="13.2" x14ac:dyDescent="0.25">
      <c r="A17" s="10" t="s">
        <v>37</v>
      </c>
      <c r="B17" s="11" t="s">
        <v>24</v>
      </c>
      <c r="C17" s="11" t="s">
        <v>38</v>
      </c>
      <c r="D17" s="11" t="s">
        <v>27</v>
      </c>
      <c r="E17" s="11"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49</v>
      </c>
      <c r="N17" s="12">
        <v>0.62</v>
      </c>
    </row>
    <row r="18" spans="1:14" s="13" customFormat="1" ht="13.2" x14ac:dyDescent="0.25">
      <c r="A18" s="10" t="s">
        <v>37</v>
      </c>
      <c r="B18" s="11" t="s">
        <v>24</v>
      </c>
      <c r="C18" s="11" t="s">
        <v>39</v>
      </c>
      <c r="D18" s="11" t="s">
        <v>27</v>
      </c>
      <c r="E18" s="11">
        <v>22</v>
      </c>
      <c r="F18" s="11">
        <v>13</v>
      </c>
      <c r="G18" s="11"/>
      <c r="H18" s="12"/>
      <c r="I18" s="11">
        <f t="shared" ref="I18:I28" si="1">(E18-SUM(F18:G18))-K18</f>
        <v>9</v>
      </c>
      <c r="J18" s="12"/>
      <c r="K18" s="11">
        <v>0</v>
      </c>
      <c r="L18" s="12">
        <v>0</v>
      </c>
      <c r="M18" s="11">
        <v>47</v>
      </c>
      <c r="N18" s="12">
        <v>0.59</v>
      </c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132</v>
      </c>
      <c r="F28" s="14">
        <f>SUM(F14:F27)</f>
        <v>89</v>
      </c>
      <c r="G28" s="14">
        <f>SUM(G14:G27)</f>
        <v>0</v>
      </c>
      <c r="H28" s="15">
        <f>SUM(F28:G28)/E28</f>
        <v>0.6742424242424242</v>
      </c>
      <c r="I28" s="14">
        <f t="shared" si="1"/>
        <v>43</v>
      </c>
      <c r="J28" s="15">
        <f>I28/E28</f>
        <v>0.32575757575757575</v>
      </c>
      <c r="K28" s="14">
        <f>SUM(K14:K27)</f>
        <v>0</v>
      </c>
      <c r="L28" s="15">
        <f>K28/E28</f>
        <v>0</v>
      </c>
      <c r="M28" s="14">
        <f>AVERAGE(M14:M27)</f>
        <v>51.6</v>
      </c>
      <c r="N28" s="16">
        <f>AVERAGE(N14:N27)</f>
        <v>0.65199999999999991</v>
      </c>
    </row>
    <row r="29" spans="1:14" ht="13.8" x14ac:dyDescent="0.25"/>
    <row r="30" spans="1:14" ht="135.6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3.8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7"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2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Septiembre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tr">
        <f>'1'!A14</f>
        <v>BIOLOGÍA</v>
      </c>
      <c r="B14" s="11" t="s">
        <v>40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61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40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15</v>
      </c>
      <c r="G15" s="11"/>
      <c r="H15" s="12"/>
      <c r="I15" s="11">
        <v>11</v>
      </c>
      <c r="J15" s="12"/>
      <c r="K15" s="11"/>
      <c r="L15" s="12">
        <f t="shared" si="1"/>
        <v>0</v>
      </c>
      <c r="M15" s="11">
        <v>47</v>
      </c>
      <c r="N15" s="12">
        <v>0.57999999999999996</v>
      </c>
    </row>
    <row r="16" spans="1:14" s="13" customFormat="1" ht="13.2" x14ac:dyDescent="0.25">
      <c r="A16" s="11" t="str">
        <f>'1'!A16</f>
        <v>DISEÑO DE EXPERIMENTOS AMBIENTALES</v>
      </c>
      <c r="B16" s="11" t="s">
        <v>40</v>
      </c>
      <c r="C16" s="11" t="str">
        <f>'1'!C16</f>
        <v>306 B</v>
      </c>
      <c r="D16" s="11" t="str">
        <f>'1'!D16</f>
        <v>IAMB</v>
      </c>
      <c r="E16" s="11">
        <f>'1'!E16</f>
        <v>22</v>
      </c>
      <c r="F16" s="11">
        <v>15</v>
      </c>
      <c r="G16" s="11"/>
      <c r="H16" s="12"/>
      <c r="I16" s="11">
        <v>7</v>
      </c>
      <c r="J16" s="12"/>
      <c r="K16" s="11"/>
      <c r="L16" s="12">
        <f t="shared" si="1"/>
        <v>0</v>
      </c>
      <c r="M16" s="11">
        <v>52</v>
      </c>
      <c r="N16" s="12">
        <v>0.68</v>
      </c>
    </row>
    <row r="17" spans="1:14" s="13" customFormat="1" ht="13.2" x14ac:dyDescent="0.25">
      <c r="A17" s="11" t="str">
        <f>'1'!A17</f>
        <v>ECONOMÍA AMBIENTAL</v>
      </c>
      <c r="B17" s="11" t="s">
        <v>40</v>
      </c>
      <c r="C17" s="11" t="str">
        <f>'1'!C17</f>
        <v>306 A</v>
      </c>
      <c r="D17" s="11" t="str">
        <f>'1'!D17</f>
        <v>IAMB</v>
      </c>
      <c r="E17" s="11">
        <v>29</v>
      </c>
      <c r="F17" s="11">
        <v>23</v>
      </c>
      <c r="G17" s="11"/>
      <c r="H17" s="12"/>
      <c r="I17" s="11">
        <f t="shared" si="0"/>
        <v>6</v>
      </c>
      <c r="J17" s="12"/>
      <c r="K17" s="11"/>
      <c r="L17" s="12">
        <f t="shared" si="1"/>
        <v>0</v>
      </c>
      <c r="M17" s="11">
        <v>62</v>
      </c>
      <c r="N17" s="12">
        <v>0.79</v>
      </c>
    </row>
    <row r="18" spans="1:14" s="13" customFormat="1" ht="13.2" x14ac:dyDescent="0.25">
      <c r="A18" s="11" t="str">
        <f>'1'!A18</f>
        <v>ECONOMÍA AMBIENTAL</v>
      </c>
      <c r="B18" s="11" t="s">
        <v>40</v>
      </c>
      <c r="C18" s="11" t="str">
        <f>'1'!C18</f>
        <v>306 B</v>
      </c>
      <c r="D18" s="11" t="str">
        <f>'1'!D18</f>
        <v>IAMB</v>
      </c>
      <c r="E18" s="11">
        <f>'1'!E18</f>
        <v>22</v>
      </c>
      <c r="F18" s="11">
        <v>11</v>
      </c>
      <c r="G18" s="11"/>
      <c r="H18" s="12"/>
      <c r="I18" s="11">
        <f t="shared" si="0"/>
        <v>11</v>
      </c>
      <c r="J18" s="12"/>
      <c r="K18" s="11"/>
      <c r="L18" s="12">
        <f t="shared" si="1"/>
        <v>0</v>
      </c>
      <c r="M18" s="11">
        <v>41</v>
      </c>
      <c r="N18" s="12">
        <v>0.5</v>
      </c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90</v>
      </c>
      <c r="G28" s="14">
        <f>SUM(G14:G27)</f>
        <v>0</v>
      </c>
      <c r="H28" s="15">
        <f>SUM(F28:G28)/E28</f>
        <v>0.67669172932330823</v>
      </c>
      <c r="I28" s="14">
        <f t="shared" si="0"/>
        <v>43</v>
      </c>
      <c r="J28" s="15">
        <f t="shared" si="3"/>
        <v>0.32330827067669171</v>
      </c>
      <c r="K28" s="14">
        <f>SUM(K14:K27)</f>
        <v>0</v>
      </c>
      <c r="L28" s="15">
        <f t="shared" si="1"/>
        <v>0</v>
      </c>
      <c r="M28" s="14">
        <f>AVERAGE(M14:M27)</f>
        <v>52.6</v>
      </c>
      <c r="N28" s="16">
        <f>AVERAGE(N14:N27)</f>
        <v>0.66200000000000003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A8BB-24E0-4CA6-9C19-A7994CE5D607}">
  <sheetPr>
    <pageSetUpPr fitToPage="1"/>
  </sheetPr>
  <dimension ref="A1:AMJ37"/>
  <sheetViews>
    <sheetView topLeftCell="C7" workbookViewId="0">
      <selection activeCell="D20" sqref="D2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3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Septiembre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tr">
        <f>'1'!A14</f>
        <v>BIOLOGÍA</v>
      </c>
      <c r="B14" s="11" t="s">
        <v>41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62.85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41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9</v>
      </c>
      <c r="G15" s="11"/>
      <c r="H15" s="12"/>
      <c r="I15" s="11">
        <v>17</v>
      </c>
      <c r="J15" s="12"/>
      <c r="K15" s="11"/>
      <c r="L15" s="12">
        <f t="shared" si="1"/>
        <v>0</v>
      </c>
      <c r="M15" s="11">
        <v>27</v>
      </c>
      <c r="N15" s="12">
        <v>0.35</v>
      </c>
    </row>
    <row r="16" spans="1:14" s="13" customFormat="1" ht="13.2" x14ac:dyDescent="0.25">
      <c r="A16" s="11" t="str">
        <f>'1'!A16</f>
        <v>DISEÑO DE EXPERIMENTOS AMBIENTALES</v>
      </c>
      <c r="B16" s="11" t="s">
        <v>41</v>
      </c>
      <c r="C16" s="11" t="str">
        <f>'1'!C16</f>
        <v>306 B</v>
      </c>
      <c r="D16" s="11" t="str">
        <f>'1'!D16</f>
        <v>IAMB</v>
      </c>
      <c r="E16" s="11">
        <f>'1'!E16</f>
        <v>22</v>
      </c>
      <c r="F16" s="11">
        <v>10</v>
      </c>
      <c r="G16" s="11"/>
      <c r="H16" s="12"/>
      <c r="I16" s="11">
        <v>12</v>
      </c>
      <c r="J16" s="12"/>
      <c r="K16" s="11"/>
      <c r="L16" s="12">
        <f t="shared" si="1"/>
        <v>0</v>
      </c>
      <c r="M16" s="11">
        <v>33</v>
      </c>
      <c r="N16" s="12">
        <v>0.45</v>
      </c>
    </row>
    <row r="17" spans="1:14" s="13" customFormat="1" ht="13.2" x14ac:dyDescent="0.25">
      <c r="A17" s="11" t="str">
        <f>'1'!A17</f>
        <v>ECONOMÍA AMBIENTAL</v>
      </c>
      <c r="B17" s="11" t="s">
        <v>41</v>
      </c>
      <c r="C17" s="11" t="str">
        <f>'1'!C17</f>
        <v>306 A</v>
      </c>
      <c r="D17" s="11" t="str">
        <f>'1'!D17</f>
        <v>IAMB</v>
      </c>
      <c r="E17" s="11">
        <v>29</v>
      </c>
      <c r="F17" s="11">
        <v>15</v>
      </c>
      <c r="G17" s="11"/>
      <c r="H17" s="12"/>
      <c r="I17" s="11">
        <f t="shared" si="0"/>
        <v>14</v>
      </c>
      <c r="J17" s="12"/>
      <c r="K17" s="11"/>
      <c r="L17" s="12">
        <f t="shared" si="1"/>
        <v>0</v>
      </c>
      <c r="M17" s="11">
        <v>40</v>
      </c>
      <c r="N17" s="12">
        <v>0.52</v>
      </c>
    </row>
    <row r="18" spans="1:14" s="13" customFormat="1" ht="13.2" x14ac:dyDescent="0.25">
      <c r="A18" s="11" t="str">
        <f>'1'!A18</f>
        <v>ECONOMÍA AMBIENTAL</v>
      </c>
      <c r="B18" s="11" t="s">
        <v>41</v>
      </c>
      <c r="C18" s="11" t="str">
        <f>'1'!C18</f>
        <v>306 B</v>
      </c>
      <c r="D18" s="11" t="str">
        <f>'1'!D18</f>
        <v>IAMB</v>
      </c>
      <c r="E18" s="11">
        <f>'1'!E18</f>
        <v>22</v>
      </c>
      <c r="F18" s="11">
        <v>14</v>
      </c>
      <c r="G18" s="11"/>
      <c r="H18" s="12"/>
      <c r="I18" s="11">
        <f t="shared" si="0"/>
        <v>8</v>
      </c>
      <c r="J18" s="12"/>
      <c r="K18" s="11"/>
      <c r="L18" s="12">
        <f t="shared" si="1"/>
        <v>0</v>
      </c>
      <c r="M18" s="11">
        <v>49</v>
      </c>
      <c r="N18" s="12">
        <v>0.64</v>
      </c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74</v>
      </c>
      <c r="G28" s="14">
        <f>SUM(G14:G27)</f>
        <v>0</v>
      </c>
      <c r="H28" s="15">
        <f>SUM(F28:G28)/E28</f>
        <v>0.55639097744360899</v>
      </c>
      <c r="I28" s="14">
        <f t="shared" si="0"/>
        <v>59</v>
      </c>
      <c r="J28" s="15">
        <f t="shared" si="3"/>
        <v>0.44360902255639095</v>
      </c>
      <c r="K28" s="14">
        <f>SUM(K14:K27)</f>
        <v>0</v>
      </c>
      <c r="L28" s="15">
        <f t="shared" si="1"/>
        <v>0</v>
      </c>
      <c r="M28" s="14">
        <f>AVERAGE(M14:M27)</f>
        <v>42.37</v>
      </c>
      <c r="N28" s="16">
        <f>AVERAGE(N14:N27)</f>
        <v>0.54400000000000004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1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1" ht="62.25" customHeight="1" x14ac:dyDescent="0.25">
      <c r="B34" s="34"/>
      <c r="C34" s="34"/>
      <c r="D34" s="34"/>
      <c r="G34" s="35"/>
      <c r="H34" s="35"/>
      <c r="I34" s="35"/>
      <c r="J34" s="35"/>
      <c r="K34" s="22"/>
    </row>
    <row r="35" spans="1:11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1" ht="13.8" hidden="1" x14ac:dyDescent="0.25"/>
    <row r="37" spans="1:11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21" t="s">
        <v>33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8BFF-4016-4788-96C4-04ACE0CEAA4D}">
  <sheetPr>
    <pageSetUpPr fitToPage="1"/>
  </sheetPr>
  <dimension ref="A1:AMJ37"/>
  <sheetViews>
    <sheetView tabSelected="1" topLeftCell="A7" workbookViewId="0">
      <selection activeCell="S21" sqref="S21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4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Septiembre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">
        <v>34</v>
      </c>
      <c r="B14" s="11" t="s">
        <v>43</v>
      </c>
      <c r="C14" s="11" t="s">
        <v>36</v>
      </c>
      <c r="D14" s="11" t="s">
        <v>27</v>
      </c>
      <c r="E14" s="11">
        <v>34</v>
      </c>
      <c r="F14" s="11">
        <v>22</v>
      </c>
      <c r="G14" s="11"/>
      <c r="H14" s="12"/>
      <c r="I14" s="11">
        <f>E14-F14</f>
        <v>12</v>
      </c>
      <c r="J14" s="12"/>
      <c r="K14" s="11"/>
      <c r="L14" s="12">
        <f t="shared" ref="L14:L28" si="0">K14/E14</f>
        <v>0</v>
      </c>
      <c r="M14" s="11">
        <v>51</v>
      </c>
      <c r="N14" s="12">
        <v>0.65</v>
      </c>
    </row>
    <row r="15" spans="1:14" s="13" customFormat="1" ht="13.2" x14ac:dyDescent="0.25">
      <c r="A15" s="11" t="s">
        <v>34</v>
      </c>
      <c r="B15" s="11" t="s">
        <v>44</v>
      </c>
      <c r="C15" s="11" t="s">
        <v>36</v>
      </c>
      <c r="D15" s="11" t="s">
        <v>27</v>
      </c>
      <c r="E15" s="11">
        <v>34</v>
      </c>
      <c r="F15" s="11">
        <v>24</v>
      </c>
      <c r="G15" s="11"/>
      <c r="H15" s="12"/>
      <c r="I15" s="11">
        <f t="shared" ref="I15:I23" si="1">E15-F15</f>
        <v>10</v>
      </c>
      <c r="J15" s="12"/>
      <c r="K15" s="11"/>
      <c r="L15" s="12">
        <f t="shared" si="0"/>
        <v>0</v>
      </c>
      <c r="M15" s="11">
        <v>58</v>
      </c>
      <c r="N15" s="12">
        <v>0.71</v>
      </c>
    </row>
    <row r="16" spans="1:14" s="13" customFormat="1" ht="13.2" x14ac:dyDescent="0.25">
      <c r="A16" s="11" t="s">
        <v>35</v>
      </c>
      <c r="B16" s="11" t="s">
        <v>43</v>
      </c>
      <c r="C16" s="11" t="s">
        <v>38</v>
      </c>
      <c r="D16" s="11" t="s">
        <v>27</v>
      </c>
      <c r="E16" s="11">
        <v>26</v>
      </c>
      <c r="F16" s="11">
        <v>19</v>
      </c>
      <c r="G16" s="11"/>
      <c r="H16" s="12"/>
      <c r="I16" s="11">
        <f t="shared" si="1"/>
        <v>7</v>
      </c>
      <c r="J16" s="12"/>
      <c r="K16" s="11"/>
      <c r="L16" s="12">
        <f t="shared" si="0"/>
        <v>0</v>
      </c>
      <c r="M16" s="11">
        <v>58</v>
      </c>
      <c r="N16" s="12">
        <v>0.73</v>
      </c>
    </row>
    <row r="17" spans="1:14" s="13" customFormat="1" ht="13.2" x14ac:dyDescent="0.25">
      <c r="A17" s="11" t="s">
        <v>35</v>
      </c>
      <c r="B17" s="11" t="s">
        <v>43</v>
      </c>
      <c r="C17" s="11" t="s">
        <v>39</v>
      </c>
      <c r="D17" s="11" t="s">
        <v>27</v>
      </c>
      <c r="E17" s="11">
        <v>22</v>
      </c>
      <c r="F17" s="11">
        <v>9</v>
      </c>
      <c r="G17" s="11"/>
      <c r="H17" s="12"/>
      <c r="I17" s="11">
        <f t="shared" si="1"/>
        <v>13</v>
      </c>
      <c r="J17" s="12"/>
      <c r="K17" s="11"/>
      <c r="L17" s="12">
        <f t="shared" si="0"/>
        <v>0</v>
      </c>
      <c r="M17" s="11">
        <v>31</v>
      </c>
      <c r="N17" s="12">
        <v>0.41</v>
      </c>
    </row>
    <row r="18" spans="1:14" s="13" customFormat="1" ht="13.2" x14ac:dyDescent="0.25">
      <c r="A18" s="11" t="s">
        <v>37</v>
      </c>
      <c r="B18" s="11" t="s">
        <v>43</v>
      </c>
      <c r="C18" s="11" t="s">
        <v>38</v>
      </c>
      <c r="D18" s="11" t="s">
        <v>27</v>
      </c>
      <c r="E18" s="11">
        <v>29</v>
      </c>
      <c r="F18" s="11">
        <v>13</v>
      </c>
      <c r="G18" s="11"/>
      <c r="H18" s="12"/>
      <c r="I18" s="11">
        <f t="shared" si="1"/>
        <v>16</v>
      </c>
      <c r="J18" s="12"/>
      <c r="K18" s="11"/>
      <c r="L18" s="12">
        <f t="shared" si="0"/>
        <v>0</v>
      </c>
      <c r="M18" s="11">
        <v>34</v>
      </c>
      <c r="N18" s="12">
        <v>0.45</v>
      </c>
    </row>
    <row r="19" spans="1:14" s="13" customFormat="1" ht="13.2" x14ac:dyDescent="0.25">
      <c r="A19" s="11" t="s">
        <v>37</v>
      </c>
      <c r="B19" s="11" t="s">
        <v>44</v>
      </c>
      <c r="C19" s="11" t="s">
        <v>38</v>
      </c>
      <c r="D19" s="11" t="s">
        <v>27</v>
      </c>
      <c r="E19" s="11">
        <v>29</v>
      </c>
      <c r="F19" s="11">
        <v>19</v>
      </c>
      <c r="G19" s="11"/>
      <c r="H19" s="12"/>
      <c r="I19" s="11">
        <f t="shared" si="1"/>
        <v>10</v>
      </c>
      <c r="J19" s="12"/>
      <c r="K19" s="11"/>
      <c r="L19" s="12">
        <f t="shared" si="0"/>
        <v>0</v>
      </c>
      <c r="M19" s="11">
        <v>51</v>
      </c>
      <c r="N19" s="12">
        <v>0.66</v>
      </c>
    </row>
    <row r="20" spans="1:14" s="13" customFormat="1" ht="13.2" x14ac:dyDescent="0.25">
      <c r="A20" s="11" t="s">
        <v>37</v>
      </c>
      <c r="B20" s="11" t="s">
        <v>45</v>
      </c>
      <c r="C20" s="11" t="s">
        <v>38</v>
      </c>
      <c r="D20" s="11" t="s">
        <v>27</v>
      </c>
      <c r="E20" s="11">
        <v>29</v>
      </c>
      <c r="F20" s="11">
        <v>23</v>
      </c>
      <c r="G20" s="11"/>
      <c r="H20" s="12"/>
      <c r="I20" s="11">
        <f t="shared" si="1"/>
        <v>6</v>
      </c>
      <c r="J20" s="12"/>
      <c r="K20" s="11"/>
      <c r="L20" s="12">
        <f t="shared" si="0"/>
        <v>0</v>
      </c>
      <c r="M20" s="11">
        <v>60</v>
      </c>
      <c r="N20" s="12">
        <v>0.79</v>
      </c>
    </row>
    <row r="21" spans="1:14" s="13" customFormat="1" ht="13.2" x14ac:dyDescent="0.25">
      <c r="A21" s="11" t="s">
        <v>37</v>
      </c>
      <c r="B21" s="11" t="s">
        <v>43</v>
      </c>
      <c r="C21" s="11" t="s">
        <v>39</v>
      </c>
      <c r="D21" s="11" t="s">
        <v>27</v>
      </c>
      <c r="E21" s="38">
        <v>24</v>
      </c>
      <c r="F21" s="11">
        <v>8</v>
      </c>
      <c r="G21" s="11"/>
      <c r="H21" s="12"/>
      <c r="I21" s="11">
        <f t="shared" si="1"/>
        <v>16</v>
      </c>
      <c r="J21" s="12"/>
      <c r="K21" s="11"/>
      <c r="L21" s="12">
        <f t="shared" si="0"/>
        <v>0</v>
      </c>
      <c r="M21" s="11">
        <v>24</v>
      </c>
      <c r="N21" s="12">
        <v>0.33</v>
      </c>
    </row>
    <row r="22" spans="1:14" s="13" customFormat="1" ht="13.2" x14ac:dyDescent="0.25">
      <c r="A22" s="11" t="s">
        <v>37</v>
      </c>
      <c r="B22" s="11" t="s">
        <v>44</v>
      </c>
      <c r="C22" s="11" t="s">
        <v>39</v>
      </c>
      <c r="D22" s="11" t="s">
        <v>27</v>
      </c>
      <c r="E22" s="38">
        <v>24</v>
      </c>
      <c r="F22" s="11">
        <v>14</v>
      </c>
      <c r="G22" s="11"/>
      <c r="H22" s="12"/>
      <c r="I22" s="11">
        <f t="shared" si="1"/>
        <v>10</v>
      </c>
      <c r="J22" s="12"/>
      <c r="K22" s="11"/>
      <c r="L22" s="12">
        <f t="shared" si="0"/>
        <v>0</v>
      </c>
      <c r="M22" s="11">
        <v>45</v>
      </c>
      <c r="N22" s="12">
        <v>0.57999999999999996</v>
      </c>
    </row>
    <row r="23" spans="1:14" s="13" customFormat="1" ht="13.2" x14ac:dyDescent="0.25">
      <c r="A23" s="11" t="s">
        <v>37</v>
      </c>
      <c r="B23" s="11" t="s">
        <v>45</v>
      </c>
      <c r="C23" s="11" t="s">
        <v>39</v>
      </c>
      <c r="D23" s="11" t="s">
        <v>27</v>
      </c>
      <c r="E23" s="38">
        <v>24</v>
      </c>
      <c r="F23" s="11">
        <v>10</v>
      </c>
      <c r="G23" s="11"/>
      <c r="H23" s="12"/>
      <c r="I23" s="11">
        <f t="shared" si="1"/>
        <v>14</v>
      </c>
      <c r="J23" s="12"/>
      <c r="K23" s="11"/>
      <c r="L23" s="12">
        <f t="shared" si="0"/>
        <v>0</v>
      </c>
      <c r="M23" s="11">
        <v>32</v>
      </c>
      <c r="N23" s="12">
        <v>0.42</v>
      </c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275</v>
      </c>
      <c r="F28" s="14">
        <f>SUM(F14:F27)</f>
        <v>161</v>
      </c>
      <c r="G28" s="14">
        <f>SUM(G14:G27)</f>
        <v>0</v>
      </c>
      <c r="H28" s="15">
        <f>SUM(F28:G28)/E28</f>
        <v>0.58545454545454545</v>
      </c>
      <c r="I28" s="14">
        <f t="shared" ref="I28" si="2">(E28-SUM(F28:G28))-K28</f>
        <v>114</v>
      </c>
      <c r="J28" s="15">
        <f t="shared" ref="J28" si="3">I28/E28</f>
        <v>0.41454545454545455</v>
      </c>
      <c r="K28" s="14">
        <f>SUM(K14:K27)</f>
        <v>0</v>
      </c>
      <c r="L28" s="15">
        <f t="shared" si="0"/>
        <v>0</v>
      </c>
      <c r="M28" s="14">
        <f>AVERAGE(M14:M27)</f>
        <v>44.4</v>
      </c>
      <c r="N28" s="16">
        <f>AVERAGE(N14:N27)</f>
        <v>0.57300000000000006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1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1" ht="62.25" customHeight="1" x14ac:dyDescent="0.25">
      <c r="B34" s="34"/>
      <c r="C34" s="34"/>
      <c r="D34" s="34"/>
      <c r="G34" s="35"/>
      <c r="H34" s="35"/>
      <c r="I34" s="35"/>
      <c r="J34" s="35"/>
      <c r="K34" s="22"/>
    </row>
    <row r="35" spans="1:11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1" ht="13.8" hidden="1" x14ac:dyDescent="0.25"/>
    <row r="37" spans="1:11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21" t="s">
        <v>33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EF4B-858F-476C-B99C-060AB72E1331}">
  <sheetPr>
    <pageSetUpPr fitToPage="1"/>
  </sheetPr>
  <dimension ref="A1:AMJ32"/>
  <sheetViews>
    <sheetView zoomScale="70" zoomScaleNormal="70" workbookViewId="0">
      <selection activeCell="M19" sqref="M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 t="s">
        <v>46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Septiembre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">
        <v>34</v>
      </c>
      <c r="B14" s="11" t="s">
        <v>21</v>
      </c>
      <c r="C14" s="11" t="s">
        <v>36</v>
      </c>
      <c r="D14" s="11" t="s">
        <v>27</v>
      </c>
      <c r="E14" s="11">
        <v>34</v>
      </c>
      <c r="F14" s="11">
        <v>17</v>
      </c>
      <c r="G14" s="11">
        <v>8</v>
      </c>
      <c r="H14" s="12">
        <f>SUM(F14:G14)/E14</f>
        <v>0.73529411764705888</v>
      </c>
      <c r="I14" s="11">
        <f>E14-F14-G14</f>
        <v>9</v>
      </c>
      <c r="J14" s="12">
        <f>I14/E14</f>
        <v>0.26470588235294118</v>
      </c>
      <c r="K14" s="11">
        <v>0</v>
      </c>
      <c r="L14" s="12">
        <f t="shared" ref="L14:L23" si="0">K14/E14</f>
        <v>0</v>
      </c>
      <c r="M14" s="11">
        <v>63</v>
      </c>
      <c r="N14" s="12">
        <v>0.74</v>
      </c>
    </row>
    <row r="15" spans="1:14" s="13" customFormat="1" ht="13.2" x14ac:dyDescent="0.25">
      <c r="A15" s="11" t="s">
        <v>35</v>
      </c>
      <c r="B15" s="11" t="s">
        <v>21</v>
      </c>
      <c r="C15" s="11" t="s">
        <v>38</v>
      </c>
      <c r="D15" s="11" t="s">
        <v>27</v>
      </c>
      <c r="E15" s="11">
        <v>26</v>
      </c>
      <c r="F15" s="11">
        <v>8</v>
      </c>
      <c r="G15" s="11">
        <v>14</v>
      </c>
      <c r="H15" s="12">
        <f t="shared" ref="H15:H18" si="1">SUM(F15:G15)/E15</f>
        <v>0.84615384615384615</v>
      </c>
      <c r="I15" s="11">
        <f t="shared" ref="I15:I18" si="2">E15-F15-G15</f>
        <v>4</v>
      </c>
      <c r="J15" s="12">
        <f t="shared" ref="J15:J18" si="3">I15/E15</f>
        <v>0.15384615384615385</v>
      </c>
      <c r="K15" s="11">
        <v>0</v>
      </c>
      <c r="L15" s="12">
        <f t="shared" si="0"/>
        <v>0</v>
      </c>
      <c r="M15" s="11">
        <v>65</v>
      </c>
      <c r="N15" s="12">
        <v>0.85</v>
      </c>
    </row>
    <row r="16" spans="1:14" s="13" customFormat="1" ht="13.2" x14ac:dyDescent="0.25">
      <c r="A16" s="11" t="s">
        <v>35</v>
      </c>
      <c r="B16" s="11" t="s">
        <v>21</v>
      </c>
      <c r="C16" s="11" t="s">
        <v>39</v>
      </c>
      <c r="D16" s="11" t="s">
        <v>27</v>
      </c>
      <c r="E16" s="11">
        <v>22</v>
      </c>
      <c r="F16" s="11">
        <v>8</v>
      </c>
      <c r="G16" s="11">
        <v>6</v>
      </c>
      <c r="H16" s="12">
        <f t="shared" si="1"/>
        <v>0.63636363636363635</v>
      </c>
      <c r="I16" s="11">
        <f t="shared" si="2"/>
        <v>8</v>
      </c>
      <c r="J16" s="12">
        <f t="shared" si="3"/>
        <v>0.36363636363636365</v>
      </c>
      <c r="K16" s="11">
        <v>0</v>
      </c>
      <c r="L16" s="12">
        <f t="shared" si="0"/>
        <v>0</v>
      </c>
      <c r="M16" s="11">
        <v>58</v>
      </c>
      <c r="N16" s="12">
        <v>0.64</v>
      </c>
    </row>
    <row r="17" spans="1:14" s="13" customFormat="1" ht="13.2" x14ac:dyDescent="0.25">
      <c r="A17" s="11" t="s">
        <v>37</v>
      </c>
      <c r="B17" s="11" t="s">
        <v>21</v>
      </c>
      <c r="C17" s="11" t="s">
        <v>38</v>
      </c>
      <c r="D17" s="11" t="s">
        <v>27</v>
      </c>
      <c r="E17" s="11">
        <v>29</v>
      </c>
      <c r="F17" s="11">
        <v>10</v>
      </c>
      <c r="G17" s="11">
        <v>12</v>
      </c>
      <c r="H17" s="12">
        <f t="shared" si="1"/>
        <v>0.75862068965517238</v>
      </c>
      <c r="I17" s="11">
        <f t="shared" si="2"/>
        <v>7</v>
      </c>
      <c r="J17" s="12">
        <f t="shared" si="3"/>
        <v>0.2413793103448276</v>
      </c>
      <c r="K17" s="11">
        <v>0</v>
      </c>
      <c r="L17" s="12">
        <f t="shared" si="0"/>
        <v>0</v>
      </c>
      <c r="M17" s="11">
        <v>59</v>
      </c>
      <c r="N17" s="12">
        <v>0.76</v>
      </c>
    </row>
    <row r="18" spans="1:14" s="13" customFormat="1" ht="13.2" x14ac:dyDescent="0.25">
      <c r="A18" s="11" t="s">
        <v>37</v>
      </c>
      <c r="B18" s="11" t="s">
        <v>21</v>
      </c>
      <c r="C18" s="11" t="s">
        <v>39</v>
      </c>
      <c r="D18" s="11" t="s">
        <v>27</v>
      </c>
      <c r="E18" s="11">
        <v>24</v>
      </c>
      <c r="F18" s="11">
        <v>8</v>
      </c>
      <c r="G18" s="11">
        <v>5</v>
      </c>
      <c r="H18" s="12">
        <f t="shared" si="1"/>
        <v>0.54166666666666663</v>
      </c>
      <c r="I18" s="11">
        <f t="shared" si="2"/>
        <v>11</v>
      </c>
      <c r="J18" s="12">
        <f t="shared" si="3"/>
        <v>0.45833333333333331</v>
      </c>
      <c r="K18" s="11">
        <v>0</v>
      </c>
      <c r="L18" s="12">
        <f t="shared" si="0"/>
        <v>0</v>
      </c>
      <c r="M18" s="11">
        <v>52</v>
      </c>
      <c r="N18" s="12">
        <v>0.54</v>
      </c>
    </row>
    <row r="19" spans="1:14" s="13" customFormat="1" ht="13.2" x14ac:dyDescent="0.25">
      <c r="A19" s="11"/>
      <c r="B19" s="11"/>
      <c r="C19" s="11">
        <f>'1'!C24</f>
        <v>0</v>
      </c>
      <c r="D19" s="11">
        <f>'1'!D24</f>
        <v>0</v>
      </c>
      <c r="E19" s="11">
        <f>'1'!E24</f>
        <v>0</v>
      </c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'1'!A25</f>
        <v>0</v>
      </c>
      <c r="B20" s="11"/>
      <c r="C20" s="11">
        <f>'1'!C25</f>
        <v>0</v>
      </c>
      <c r="D20" s="11">
        <f>'1'!D25</f>
        <v>0</v>
      </c>
      <c r="E20" s="11">
        <f>'1'!E25</f>
        <v>0</v>
      </c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>
        <f>'1'!A26</f>
        <v>0</v>
      </c>
      <c r="B21" s="11"/>
      <c r="C21" s="11">
        <f>'1'!C26</f>
        <v>0</v>
      </c>
      <c r="D21" s="11">
        <f>'1'!D26</f>
        <v>0</v>
      </c>
      <c r="E21" s="11">
        <f>'1'!E26</f>
        <v>0</v>
      </c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6.5" customHeight="1" x14ac:dyDescent="0.25">
      <c r="A22" s="11">
        <f>'1'!A27</f>
        <v>0</v>
      </c>
      <c r="B22" s="11"/>
      <c r="C22" s="11">
        <f>'1'!C27</f>
        <v>0</v>
      </c>
      <c r="D22" s="11">
        <f>'1'!D27</f>
        <v>0</v>
      </c>
      <c r="E22" s="11">
        <f>'1'!E27</f>
        <v>0</v>
      </c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" customFormat="1" ht="13.8" x14ac:dyDescent="0.25">
      <c r="A23" s="14" t="s">
        <v>28</v>
      </c>
      <c r="B23" s="14" t="s">
        <v>29</v>
      </c>
      <c r="C23" s="14" t="s">
        <v>29</v>
      </c>
      <c r="D23" s="14" t="s">
        <v>29</v>
      </c>
      <c r="E23" s="14">
        <f>SUM(E14:E22)</f>
        <v>135</v>
      </c>
      <c r="F23" s="14">
        <f>SUM(F14:F22)</f>
        <v>51</v>
      </c>
      <c r="G23" s="14">
        <f>SUM(G14:G22)</f>
        <v>45</v>
      </c>
      <c r="H23" s="15">
        <f>SUM(F23:G23)/E23</f>
        <v>0.71111111111111114</v>
      </c>
      <c r="I23" s="14">
        <f t="shared" ref="I23" si="4">(E23-SUM(F23:G23))-K23</f>
        <v>39</v>
      </c>
      <c r="J23" s="15">
        <f t="shared" ref="J23" si="5">I23/E23</f>
        <v>0.28888888888888886</v>
      </c>
      <c r="K23" s="14">
        <f>SUM(K14:K22)</f>
        <v>0</v>
      </c>
      <c r="L23" s="15">
        <f t="shared" si="0"/>
        <v>0</v>
      </c>
      <c r="M23" s="14">
        <f>AVERAGE(M14:M22)</f>
        <v>59.4</v>
      </c>
      <c r="N23" s="16">
        <f>AVERAGE(N14:N22)</f>
        <v>0.70600000000000007</v>
      </c>
    </row>
    <row r="24" spans="1:14" s="1" customFormat="1" ht="13.8" x14ac:dyDescent="0.25"/>
    <row r="25" spans="1:14" s="1" customFormat="1" ht="120" customHeight="1" x14ac:dyDescent="0.25">
      <c r="A25" s="33" t="s">
        <v>30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s="1" customFormat="1" ht="13.8" x14ac:dyDescent="0.25"/>
    <row r="27" spans="1:14" s="1" customFormat="1" ht="13.8" x14ac:dyDescent="0.25">
      <c r="A27" s="17"/>
    </row>
    <row r="28" spans="1:14" s="1" customFormat="1" ht="12.75" customHeight="1" x14ac:dyDescent="0.25">
      <c r="B28" s="36" t="s">
        <v>31</v>
      </c>
      <c r="C28" s="36"/>
      <c r="D28" s="36"/>
      <c r="G28" s="26" t="s">
        <v>32</v>
      </c>
      <c r="H28" s="26"/>
      <c r="I28" s="26"/>
      <c r="J28" s="26"/>
    </row>
    <row r="29" spans="1:14" s="1" customFormat="1" ht="62.25" customHeight="1" x14ac:dyDescent="0.25">
      <c r="B29" s="34"/>
      <c r="C29" s="34"/>
      <c r="D29" s="34"/>
      <c r="G29" s="35"/>
      <c r="H29" s="35"/>
      <c r="I29" s="35"/>
      <c r="J29" s="35"/>
      <c r="K29" s="22"/>
    </row>
    <row r="30" spans="1:14" s="1" customFormat="1" ht="13.8" hidden="1" x14ac:dyDescent="0.25">
      <c r="A30" s="31" t="e">
        <f>{#REF!}</f>
        <v>#REF!</v>
      </c>
      <c r="B30" s="31"/>
      <c r="C30" s="8"/>
      <c r="E30" s="32"/>
      <c r="F30" s="32"/>
      <c r="G30" s="32"/>
      <c r="H30" s="32"/>
    </row>
    <row r="31" spans="1:14" s="1" customFormat="1" ht="13.8" hidden="1" x14ac:dyDescent="0.25"/>
    <row r="32" spans="1:14" s="1" customFormat="1" ht="45" customHeight="1" x14ac:dyDescent="0.25">
      <c r="B32" s="37" t="str">
        <f>B10</f>
        <v>FRANCISCO JOSÉ GÓMEZ MARÍN</v>
      </c>
      <c r="C32" s="37"/>
      <c r="D32" s="37"/>
      <c r="E32" s="18"/>
      <c r="F32" s="18"/>
      <c r="G32" s="21" t="s">
        <v>33</v>
      </c>
      <c r="H32" s="21"/>
      <c r="I32" s="21"/>
      <c r="J32" s="21"/>
    </row>
  </sheetData>
  <mergeCells count="30">
    <mergeCell ref="B29:D29"/>
    <mergeCell ref="G29:J29"/>
    <mergeCell ref="A30:B30"/>
    <mergeCell ref="E30:H30"/>
    <mergeCell ref="B32:D32"/>
    <mergeCell ref="K12:K13"/>
    <mergeCell ref="L12:L13"/>
    <mergeCell ref="M12:M13"/>
    <mergeCell ref="N12:N13"/>
    <mergeCell ref="A25:N25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2023-12-02T17:36:34Z</cp:lastPrinted>
  <dcterms:created xsi:type="dcterms:W3CDTF">2023-03-28T03:15:37Z</dcterms:created>
  <dcterms:modified xsi:type="dcterms:W3CDTF">2024-01-14T06:17:39Z</dcterms:modified>
</cp:coreProperties>
</file>