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Desktop\2023-B\"/>
    </mc:Choice>
  </mc:AlternateContent>
  <xr:revisionPtr revIDLastSave="0" documentId="13_ncr:1_{DF291CE5-3B11-44DA-A654-EFA5D685CD06}" xr6:coauthVersionLast="47" xr6:coauthVersionMax="47" xr10:uidLastSave="{00000000-0000-0000-0000-000000000000}"/>
  <bookViews>
    <workbookView xWindow="0" yWindow="0" windowWidth="23040" windowHeight="12360" activeTab="2" xr2:uid="{00000000-000D-0000-FFFF-FFFF00000000}"/>
  </bookViews>
  <sheets>
    <sheet name="ESTADMONI" sheetId="1" r:id="rId1"/>
    <sheet name="FFISICA" sheetId="3" r:id="rId2"/>
    <sheet name="MATEAPLIC" sheetId="4" r:id="rId3"/>
    <sheet name="MATERIA 5" sheetId="6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9" i="1"/>
  <c r="Q12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13" i="3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9" i="4"/>
  <c r="Q10" i="3"/>
  <c r="Q11" i="3"/>
  <c r="Q14" i="3"/>
  <c r="Q15" i="3"/>
  <c r="Q16" i="3"/>
  <c r="Q17" i="3"/>
  <c r="Q18" i="3"/>
  <c r="Q9" i="3"/>
  <c r="K55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M54" i="4"/>
  <c r="L54" i="4"/>
  <c r="K54" i="4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L58" i="3"/>
  <c r="L57" i="4"/>
  <c r="L58" i="4"/>
  <c r="M57" i="6"/>
  <c r="M58" i="4"/>
  <c r="M57" i="4"/>
  <c r="M57" i="3"/>
  <c r="M58" i="3"/>
  <c r="K57" i="4"/>
  <c r="J58" i="3"/>
  <c r="J57" i="3"/>
  <c r="N58" i="3"/>
  <c r="Q56" i="3"/>
  <c r="N57" i="4"/>
  <c r="K58" i="4"/>
  <c r="O58" i="4"/>
  <c r="N57" i="3"/>
  <c r="K58" i="3"/>
  <c r="O58" i="3"/>
  <c r="K57" i="3"/>
  <c r="O57" i="3"/>
  <c r="Q56" i="4"/>
  <c r="Q56" i="6"/>
  <c r="M58" i="6"/>
  <c r="O58" i="6"/>
  <c r="Q54" i="6"/>
  <c r="Q57" i="6" s="1"/>
  <c r="Q55" i="6"/>
  <c r="Q58" i="6" s="1"/>
  <c r="J58" i="4"/>
  <c r="Q54" i="4"/>
  <c r="Q55" i="4"/>
  <c r="Q58" i="4" s="1"/>
  <c r="Q54" i="3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7" i="4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<sst xmlns="http://schemas.openxmlformats.org/spreadsheetml/2006/main" count="108" uniqueCount="32">
  <si>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</si>
  <si>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</si>
  <si>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</si>
  <si>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</si>
  <si>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</si>
  <si>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</si>
  <si>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</si>
  <si>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</si>
  <si>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</si>
  <si>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</si>
  <si>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</si>
  <si>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</si>
  <si>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</si>
  <si>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</si>
  <si>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</si>
  <si>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</si>
  <si>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</si>
  <si>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</si>
  <si>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</si>
  <si>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</si>
  <si>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</si>
  <si>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</si>
  <si>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</si>
  <si>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</si>
  <si>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Artemio Hidalgo Velasco</t>
  </si>
  <si>
    <t>Matematicas Aplicadas a la Admón.</t>
  </si>
  <si>
    <t>Septiembre2023-Enero2024</t>
  </si>
  <si>
    <t>105-A</t>
  </si>
  <si>
    <t xml:space="preserve">Fundamentos de Física </t>
  </si>
  <si>
    <t>107-A</t>
  </si>
  <si>
    <t>Estadística Para la Administración II</t>
  </si>
  <si>
    <t>305-A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</si>
</sst>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s\Seguimiento%20del%20curso%20(3).xlsx" TargetMode="External"/><Relationship Id="rId1" Type="http://schemas.openxmlformats.org/officeDocument/2006/relationships/externalLinkPath" Target="/Downloads/Seguimiento%20del%20curso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s\Seguimiento%20del%20curso%20(5).xlsx" TargetMode="External"/><Relationship Id="rId1" Type="http://schemas.openxmlformats.org/officeDocument/2006/relationships/externalLinkPath" Target="/Downloads/Seguimiento%20del%20curso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s\Seguimiento%20del%20curso%20(1).xlsx" TargetMode="External"/><Relationship Id="rId1" Type="http://schemas.openxmlformats.org/officeDocument/2006/relationships/externalLinkPath" Target="/Downloads/Seguimiento%20del%20cur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221U0269</v>
          </cell>
          <cell r="C3" t="str">
            <v>AMBROS XOLO JOSE ANTONIO</v>
          </cell>
        </row>
        <row r="4">
          <cell r="B4" t="str">
            <v>221U0271</v>
          </cell>
          <cell r="C4" t="str">
            <v>ATAXCA CATEMAXCA YAMILETH</v>
          </cell>
        </row>
        <row r="5">
          <cell r="B5" t="str">
            <v>221U0275</v>
          </cell>
          <cell r="C5" t="str">
            <v>CAGAL TOTO SAYURI YATZIRY</v>
          </cell>
        </row>
        <row r="6">
          <cell r="B6" t="str">
            <v>221U0276</v>
          </cell>
          <cell r="C6" t="str">
            <v>CARMONA SERVIN DANIELA JAZMIN</v>
          </cell>
        </row>
        <row r="7">
          <cell r="B7" t="str">
            <v>221U0283</v>
          </cell>
          <cell r="C7" t="str">
            <v>CRUZ CHONTAL MIRIAN GUADALUPE</v>
          </cell>
        </row>
        <row r="8">
          <cell r="B8" t="str">
            <v>221U0284</v>
          </cell>
          <cell r="C8" t="str">
            <v>DELGADO PRISCILIANO MIGUEL SALVADOR</v>
          </cell>
        </row>
        <row r="9">
          <cell r="B9" t="str">
            <v>221U0285</v>
          </cell>
          <cell r="C9" t="str">
            <v>DEMENEGHI MIRANDA REGINA</v>
          </cell>
        </row>
        <row r="10">
          <cell r="B10" t="str">
            <v>221U0287</v>
          </cell>
          <cell r="C10" t="str">
            <v>DOMINGUEZ CRUZ GAEL</v>
          </cell>
        </row>
        <row r="11">
          <cell r="B11" t="str">
            <v>221U0642</v>
          </cell>
          <cell r="C11" t="str">
            <v>DOMINGUEZ PEÑA VANESSA</v>
          </cell>
        </row>
        <row r="12">
          <cell r="B12" t="str">
            <v>221U0288</v>
          </cell>
          <cell r="C12" t="str">
            <v>ESCOBAR CHIPOL JOSE ARTURO</v>
          </cell>
        </row>
        <row r="13">
          <cell r="B13" t="str">
            <v>221U0292</v>
          </cell>
          <cell r="C13" t="str">
            <v>GONZALEZ PUCHETA ALEXANDRA</v>
          </cell>
        </row>
        <row r="14">
          <cell r="B14" t="str">
            <v>221U0294</v>
          </cell>
          <cell r="C14" t="str">
            <v>HERNANDEZ MARTINEZ FERNANDO</v>
          </cell>
        </row>
        <row r="15">
          <cell r="B15" t="str">
            <v>221U0299</v>
          </cell>
          <cell r="C15" t="str">
            <v>LUA GONZALEZ JORGE ALBERTO</v>
          </cell>
        </row>
        <row r="16">
          <cell r="B16" t="str">
            <v>221U0345</v>
          </cell>
          <cell r="C16" t="str">
            <v>LÓPEZ CHIGUIL INDIRA</v>
          </cell>
        </row>
        <row r="17">
          <cell r="B17" t="str">
            <v>221U0301</v>
          </cell>
          <cell r="C17" t="str">
            <v>MALAGA CAMACHO YAZARETH DEL CARMEN</v>
          </cell>
        </row>
        <row r="18">
          <cell r="B18" t="str">
            <v>221U0303</v>
          </cell>
          <cell r="C18" t="str">
            <v>MALAGA FISCAL DIANA GUADALUPE</v>
          </cell>
        </row>
        <row r="19">
          <cell r="B19" t="str">
            <v>221U0305</v>
          </cell>
          <cell r="C19" t="str">
            <v>MARTINEZ MARTINEZ CESAR MAURICIO</v>
          </cell>
        </row>
        <row r="20">
          <cell r="B20" t="str">
            <v>221U0307</v>
          </cell>
          <cell r="C20" t="str">
            <v>MELCHI COTA CINTHIA YARELI</v>
          </cell>
        </row>
        <row r="21">
          <cell r="B21" t="str">
            <v>221U0315</v>
          </cell>
          <cell r="C21" t="str">
            <v>ORTIZ RAMIREZ DIANA LIZZETH</v>
          </cell>
        </row>
        <row r="22">
          <cell r="B22" t="str">
            <v>211U0256</v>
          </cell>
          <cell r="C22" t="str">
            <v>OSORIO IXTEPAN MARCOS</v>
          </cell>
        </row>
        <row r="23">
          <cell r="B23" t="str">
            <v>221U0323</v>
          </cell>
          <cell r="C23" t="str">
            <v>QUINO BUSTAMANTE VICTOR MANUEL</v>
          </cell>
        </row>
        <row r="24">
          <cell r="B24" t="str">
            <v>221U0330</v>
          </cell>
          <cell r="C24" t="str">
            <v>SANCHEZ MIXTEGA MARTIN</v>
          </cell>
        </row>
        <row r="25">
          <cell r="B25" t="str">
            <v>221U0331</v>
          </cell>
          <cell r="C25" t="str">
            <v>SOSA VENTURA GABRIELA</v>
          </cell>
        </row>
        <row r="26">
          <cell r="B26" t="str">
            <v>221U0339</v>
          </cell>
          <cell r="C26" t="str">
            <v>VELASCO COTA JORGE ALBERTO</v>
          </cell>
        </row>
        <row r="27">
          <cell r="B27" t="str">
            <v>221U0342</v>
          </cell>
          <cell r="C27" t="str">
            <v>XALA GARCÍA RAYSA MONTSERRAT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231U0262</v>
          </cell>
          <cell r="C3" t="str">
            <v>AGUILERA XALA STUARDO</v>
          </cell>
        </row>
        <row r="4">
          <cell r="B4" t="str">
            <v>231U0263</v>
          </cell>
          <cell r="C4" t="str">
            <v>AGUIRRE ALDANA ALONDRA IVETH</v>
          </cell>
        </row>
        <row r="5">
          <cell r="B5" t="str">
            <v>231U0264</v>
          </cell>
          <cell r="C5" t="str">
            <v>ALANIZ RODRIGUEZ MILAGROS MONTSERRAT</v>
          </cell>
        </row>
        <row r="6">
          <cell r="B6" t="str">
            <v>231U0011</v>
          </cell>
          <cell r="C6" t="str">
            <v>ANTEMATE CHAGALA UZIEL</v>
          </cell>
        </row>
        <row r="7">
          <cell r="B7" t="str">
            <v>231U0270</v>
          </cell>
          <cell r="C7" t="str">
            <v>BALDERAS LÓPEZ SANTIAGO</v>
          </cell>
        </row>
        <row r="8">
          <cell r="B8" t="str">
            <v>231U0275</v>
          </cell>
          <cell r="C8" t="str">
            <v>CASTILLO MARTINEZ CHRISTIAN ALEJANDRO</v>
          </cell>
        </row>
        <row r="9">
          <cell r="B9" t="str">
            <v>231U0277</v>
          </cell>
          <cell r="C9" t="str">
            <v>CHAGALA MARTINEZ IRIS LIZETH</v>
          </cell>
        </row>
        <row r="10">
          <cell r="B10" t="str">
            <v>231U0629</v>
          </cell>
          <cell r="C10" t="str">
            <v>COBAXIN QUINO JENNIFER GUADALUPE</v>
          </cell>
        </row>
        <row r="11">
          <cell r="B11" t="str">
            <v>231U0283</v>
          </cell>
          <cell r="C11" t="str">
            <v>DIAZ DEL CASTILLO PANAMA VILMA</v>
          </cell>
        </row>
        <row r="12">
          <cell r="B12" t="str">
            <v>231U0284</v>
          </cell>
          <cell r="C12" t="str">
            <v>DOMÍNGUEZ ACOSTA GABINO</v>
          </cell>
        </row>
        <row r="13">
          <cell r="B13" t="str">
            <v>231U0285</v>
          </cell>
          <cell r="C13" t="str">
            <v>FARARONI FLORES FATIMA ESMERALDA</v>
          </cell>
        </row>
        <row r="14">
          <cell r="B14" t="str">
            <v>231U0286</v>
          </cell>
          <cell r="C14" t="str">
            <v>FERMAN MUÑOZ JORGE ENRIQUE</v>
          </cell>
        </row>
        <row r="15">
          <cell r="B15" t="str">
            <v>231U0287</v>
          </cell>
          <cell r="C15" t="str">
            <v>FIGUEROA REYES REYLI MOISES</v>
          </cell>
        </row>
        <row r="16">
          <cell r="B16" t="str">
            <v>231U0289</v>
          </cell>
          <cell r="C16" t="str">
            <v>FONSECA BUSTAMANTE JOSEPH KARIM</v>
          </cell>
        </row>
        <row r="17">
          <cell r="B17" t="str">
            <v>231U0297</v>
          </cell>
          <cell r="C17" t="str">
            <v>LARA ARBEA MARY JOSE</v>
          </cell>
        </row>
        <row r="18">
          <cell r="B18" t="str">
            <v>231U0637</v>
          </cell>
          <cell r="C18" t="str">
            <v>LIMON MARTINEZ LUIS ALEJANDRO</v>
          </cell>
        </row>
        <row r="19">
          <cell r="B19" t="str">
            <v>231U0298</v>
          </cell>
          <cell r="C19" t="str">
            <v>LINARES BELTRÁN BELINDA</v>
          </cell>
        </row>
        <row r="20">
          <cell r="B20" t="str">
            <v>211U0405</v>
          </cell>
          <cell r="C20" t="str">
            <v>LOPEZ BENITES DAMARIS</v>
          </cell>
        </row>
        <row r="21">
          <cell r="B21" t="str">
            <v>231U0306</v>
          </cell>
          <cell r="C21" t="str">
            <v>MATABUENA CHAGALA KARELY</v>
          </cell>
        </row>
        <row r="22">
          <cell r="B22" t="str">
            <v>221U0229</v>
          </cell>
          <cell r="C22" t="str">
            <v>MUÑOZ DELGADO DANNA ELIDETH</v>
          </cell>
        </row>
        <row r="23">
          <cell r="B23" t="str">
            <v>231U0313</v>
          </cell>
          <cell r="C23" t="str">
            <v>POLITO OLIN DARIAN DE JESÚS</v>
          </cell>
        </row>
        <row r="24">
          <cell r="B24" t="str">
            <v>231U0315</v>
          </cell>
          <cell r="C24" t="str">
            <v>RAMIREZ QUIRINO ALEJANDRO DE JESUS</v>
          </cell>
        </row>
        <row r="25">
          <cell r="B25" t="str">
            <v>231U0317</v>
          </cell>
          <cell r="C25" t="str">
            <v>REYES DIAZ MARYURI ITZEL</v>
          </cell>
        </row>
        <row r="26">
          <cell r="B26" t="str">
            <v>231U0318</v>
          </cell>
          <cell r="C26" t="str">
            <v>RODRIGUEZ REYES VALERIA</v>
          </cell>
        </row>
        <row r="27">
          <cell r="B27" t="str">
            <v>231U0322</v>
          </cell>
          <cell r="C27" t="str">
            <v>TOTO BAUTISTA YESENIA</v>
          </cell>
        </row>
        <row r="28">
          <cell r="B28" t="str">
            <v>231U0324</v>
          </cell>
          <cell r="C28" t="str">
            <v>TRICHE HIPOLITO JOSELIN DEL CARMEN</v>
          </cell>
        </row>
        <row r="29">
          <cell r="B29" t="str">
            <v>221U0479</v>
          </cell>
          <cell r="C29" t="str">
            <v>VARA GARCIA ADOLFO</v>
          </cell>
        </row>
        <row r="30">
          <cell r="B30" t="str">
            <v>231U0327</v>
          </cell>
          <cell r="C30" t="str">
            <v>VELAZCO PUCHETA OSMAR DE JESUS</v>
          </cell>
        </row>
        <row r="31">
          <cell r="B31" t="str">
            <v>231U0666</v>
          </cell>
          <cell r="C31" t="str">
            <v>ZARCO TENORIO WILLIAMS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231U0181</v>
          </cell>
          <cell r="C3" t="str">
            <v>AGUIRRE LINDO JOSSELYN ESBEYDI</v>
          </cell>
        </row>
        <row r="4">
          <cell r="B4" t="str">
            <v>231U0186</v>
          </cell>
          <cell r="C4" t="str">
            <v>CABADA GONZALEZ CARLOS ALBERTO</v>
          </cell>
        </row>
        <row r="5">
          <cell r="B5" t="str">
            <v>231U0189</v>
          </cell>
          <cell r="C5" t="str">
            <v>CHAPOL MARTINEZ KARLA MONSERRAT</v>
          </cell>
        </row>
        <row r="6">
          <cell r="B6" t="str">
            <v>231U0191</v>
          </cell>
          <cell r="C6" t="str">
            <v>COBAXIN XOLO YANET</v>
          </cell>
        </row>
        <row r="7">
          <cell r="B7" t="str">
            <v>231U0192</v>
          </cell>
          <cell r="C7" t="str">
            <v>COBIX OSORIO CARLOS AUGUSTO</v>
          </cell>
        </row>
        <row r="8">
          <cell r="B8" t="str">
            <v>231U0195</v>
          </cell>
          <cell r="C8" t="str">
            <v>CRUZ FLORES ALONDRA YARAVI NAIBITH</v>
          </cell>
        </row>
        <row r="9">
          <cell r="B9" t="str">
            <v>231U0197</v>
          </cell>
          <cell r="C9" t="str">
            <v>DOMINGUEZ MORALES XIMENA</v>
          </cell>
        </row>
        <row r="10">
          <cell r="B10" t="str">
            <v>231U0635</v>
          </cell>
          <cell r="C10" t="str">
            <v>ESCOBAR ROSAS JOAQUIN DAGOBERTO</v>
          </cell>
        </row>
        <row r="11">
          <cell r="B11" t="str">
            <v>231U0208</v>
          </cell>
          <cell r="C11" t="str">
            <v>MARCIAL GARCIA ALAN ANTONIO</v>
          </cell>
        </row>
        <row r="12">
          <cell r="B12" t="str">
            <v>231U0213</v>
          </cell>
          <cell r="C12" t="str">
            <v>MORALES CANO AISHA SHECCID</v>
          </cell>
        </row>
        <row r="13">
          <cell r="B13" t="str">
            <v>231U0215</v>
          </cell>
          <cell r="C13" t="str">
            <v>MORISCO LOPEZ ANUAR EDUARDO</v>
          </cell>
        </row>
        <row r="14">
          <cell r="B14" t="str">
            <v>231U0216</v>
          </cell>
          <cell r="C14" t="str">
            <v>MORTERA ELIAS ALEXANDER</v>
          </cell>
        </row>
        <row r="15">
          <cell r="B15" t="str">
            <v>231U0223</v>
          </cell>
          <cell r="C15" t="str">
            <v>PUCHETA VILLALOBOS JOSÉ MANUEL</v>
          </cell>
        </row>
        <row r="16">
          <cell r="B16" t="str">
            <v>231U0224</v>
          </cell>
          <cell r="C16" t="str">
            <v>QUEZADA CHACHA CARLOS RAYMUNDO</v>
          </cell>
        </row>
        <row r="17">
          <cell r="B17" t="str">
            <v>231U0226</v>
          </cell>
          <cell r="C17" t="str">
            <v>REYES TORNADO JUAN FERNANDO</v>
          </cell>
        </row>
        <row r="18">
          <cell r="B18" t="str">
            <v>231U0228</v>
          </cell>
          <cell r="C18" t="str">
            <v>ROVIRA MACARIO EDUARDO</v>
          </cell>
        </row>
        <row r="19">
          <cell r="B19" t="str">
            <v>231U0232</v>
          </cell>
          <cell r="C19" t="str">
            <v>TEPOX CHAPOL CARLOS</v>
          </cell>
        </row>
        <row r="20">
          <cell r="B20" t="str">
            <v>231U0234</v>
          </cell>
          <cell r="C20" t="str">
            <v>VILLAFUERTE CHONTAL YOSHUA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10" zoomScaleNormal="110" workbookViewId="0">
      <selection activeCell="U10" sqref="U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30</v>
      </c>
      <c r="E4" s="24"/>
      <c r="F4" s="24"/>
      <c r="G4" s="24"/>
      <c r="I4" t="s">
        <v>1</v>
      </c>
      <c r="J4" s="25" t="s">
        <v>31</v>
      </c>
      <c r="K4" s="25"/>
      <c r="M4" t="s">
        <v>2</v>
      </c>
      <c r="N4" s="26">
        <v>45301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tr">
        <f>[1]sheet1!B3</f>
        <v>221U0269</v>
      </c>
      <c r="D9" s="28" t="str">
        <f>[1]sheet1!C3</f>
        <v>AMBROS XOLO JOSE ANTONIO</v>
      </c>
      <c r="E9" s="28"/>
      <c r="F9" s="28"/>
      <c r="G9" s="28"/>
      <c r="H9" s="28"/>
      <c r="I9" s="28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/>
      <c r="P9" s="4"/>
      <c r="Q9" s="10">
        <f>SUM(J9:O9)/5</f>
        <v>100</v>
      </c>
    </row>
    <row r="10" spans="2:18" x14ac:dyDescent="0.3">
      <c r="B10" s="6">
        <f>B9+1</f>
        <v>2</v>
      </c>
      <c r="C10" s="6" t="str">
        <f>[1]sheet1!B4</f>
        <v>221U0271</v>
      </c>
      <c r="D10" s="28" t="str">
        <f>[1]sheet1!C4</f>
        <v>ATAXCA CATEMAXCA YAMILETH</v>
      </c>
      <c r="E10" s="28"/>
      <c r="F10" s="28"/>
      <c r="G10" s="28"/>
      <c r="H10" s="28"/>
      <c r="I10" s="28"/>
      <c r="J10" s="4">
        <v>94</v>
      </c>
      <c r="K10" s="4">
        <v>91</v>
      </c>
      <c r="L10" s="4">
        <v>100</v>
      </c>
      <c r="M10" s="4">
        <v>92</v>
      </c>
      <c r="N10" s="4">
        <v>100</v>
      </c>
      <c r="O10" s="4"/>
      <c r="P10" s="4"/>
      <c r="Q10" s="10">
        <f t="shared" ref="Q10:Q33" si="0">SUM(J10:O10)/5</f>
        <v>95.4</v>
      </c>
    </row>
    <row r="11" spans="2:18" x14ac:dyDescent="0.3">
      <c r="B11" s="6">
        <f t="shared" ref="B11:B53" si="1">B10+1</f>
        <v>3</v>
      </c>
      <c r="C11" s="6" t="str">
        <f>[1]sheet1!B5</f>
        <v>221U0275</v>
      </c>
      <c r="D11" s="28" t="str">
        <f>[1]sheet1!C5</f>
        <v>CAGAL TOTO SAYURI YATZIRY</v>
      </c>
      <c r="E11" s="28"/>
      <c r="F11" s="28"/>
      <c r="G11" s="28"/>
      <c r="H11" s="28"/>
      <c r="I11" s="28"/>
      <c r="J11" s="4">
        <v>100</v>
      </c>
      <c r="K11" s="4">
        <v>86</v>
      </c>
      <c r="L11" s="4">
        <v>100</v>
      </c>
      <c r="M11" s="4">
        <v>92</v>
      </c>
      <c r="N11" s="4">
        <v>100</v>
      </c>
      <c r="O11" s="4"/>
      <c r="P11" s="4"/>
      <c r="Q11" s="10">
        <f t="shared" si="0"/>
        <v>95.6</v>
      </c>
    </row>
    <row r="12" spans="2:18" x14ac:dyDescent="0.3">
      <c r="B12" s="6">
        <f t="shared" si="1"/>
        <v>4</v>
      </c>
      <c r="C12" s="6" t="str">
        <f>[1]sheet1!B6</f>
        <v>221U0276</v>
      </c>
      <c r="D12" s="28" t="str">
        <f>[1]sheet1!C6</f>
        <v>CARMONA SERVIN DANIELA JAZMIN</v>
      </c>
      <c r="E12" s="28"/>
      <c r="F12" s="28"/>
      <c r="G12" s="28"/>
      <c r="H12" s="28"/>
      <c r="I12" s="28"/>
      <c r="J12" s="4">
        <v>72</v>
      </c>
      <c r="K12" s="4">
        <v>0</v>
      </c>
      <c r="L12" s="4">
        <v>80</v>
      </c>
      <c r="M12" s="4">
        <v>80</v>
      </c>
      <c r="N12" s="4">
        <v>100</v>
      </c>
      <c r="O12" s="4"/>
      <c r="P12" s="4"/>
      <c r="Q12" s="10">
        <f t="shared" si="0"/>
        <v>66.400000000000006</v>
      </c>
    </row>
    <row r="13" spans="2:18" x14ac:dyDescent="0.3">
      <c r="B13" s="6">
        <f t="shared" si="1"/>
        <v>5</v>
      </c>
      <c r="C13" s="6" t="str">
        <f>[1]sheet1!B7</f>
        <v>221U0283</v>
      </c>
      <c r="D13" s="28" t="str">
        <f>[1]sheet1!C7</f>
        <v>CRUZ CHONTAL MIRIAN GUADALUPE</v>
      </c>
      <c r="E13" s="28"/>
      <c r="F13" s="28"/>
      <c r="G13" s="28"/>
      <c r="H13" s="28"/>
      <c r="I13" s="28"/>
      <c r="J13" s="4">
        <v>86</v>
      </c>
      <c r="K13" s="4">
        <v>96</v>
      </c>
      <c r="L13" s="4">
        <v>100</v>
      </c>
      <c r="M13" s="4">
        <v>80</v>
      </c>
      <c r="N13" s="4">
        <v>100</v>
      </c>
      <c r="O13" s="4"/>
      <c r="P13" s="4"/>
      <c r="Q13" s="10">
        <f t="shared" si="0"/>
        <v>92.4</v>
      </c>
    </row>
    <row r="14" spans="2:18" x14ac:dyDescent="0.3">
      <c r="B14" s="6">
        <f t="shared" si="1"/>
        <v>6</v>
      </c>
      <c r="C14" s="6" t="str">
        <f>[1]sheet1!B8</f>
        <v>221U0284</v>
      </c>
      <c r="D14" s="28" t="str">
        <f>[1]sheet1!C8</f>
        <v>DELGADO PRISCILIANO MIGUEL SALVADOR</v>
      </c>
      <c r="E14" s="28"/>
      <c r="F14" s="28"/>
      <c r="G14" s="28"/>
      <c r="H14" s="28"/>
      <c r="I14" s="28"/>
      <c r="J14" s="4">
        <v>79</v>
      </c>
      <c r="K14" s="4">
        <v>0</v>
      </c>
      <c r="L14" s="4">
        <v>0</v>
      </c>
      <c r="M14" s="4">
        <v>0</v>
      </c>
      <c r="N14" s="4">
        <v>0</v>
      </c>
      <c r="O14" s="4"/>
      <c r="P14" s="4"/>
      <c r="Q14" s="10">
        <f t="shared" si="0"/>
        <v>15.8</v>
      </c>
    </row>
    <row r="15" spans="2:18" x14ac:dyDescent="0.3">
      <c r="B15" s="6">
        <f t="shared" si="1"/>
        <v>7</v>
      </c>
      <c r="C15" s="6" t="str">
        <f>[1]sheet1!B9</f>
        <v>221U0285</v>
      </c>
      <c r="D15" s="28" t="str">
        <f>[1]sheet1!C9</f>
        <v>DEMENEGHI MIRANDA REGINA</v>
      </c>
      <c r="E15" s="28"/>
      <c r="F15" s="28"/>
      <c r="G15" s="28"/>
      <c r="H15" s="28"/>
      <c r="I15" s="28"/>
      <c r="J15" s="4">
        <v>79</v>
      </c>
      <c r="K15" s="4">
        <v>100</v>
      </c>
      <c r="L15" s="4">
        <v>70</v>
      </c>
      <c r="M15" s="4">
        <v>92</v>
      </c>
      <c r="N15" s="4">
        <v>100</v>
      </c>
      <c r="O15" s="4"/>
      <c r="P15" s="4"/>
      <c r="Q15" s="10">
        <f t="shared" si="0"/>
        <v>88.2</v>
      </c>
    </row>
    <row r="16" spans="2:18" x14ac:dyDescent="0.3">
      <c r="B16" s="6">
        <f t="shared" si="1"/>
        <v>8</v>
      </c>
      <c r="C16" s="6" t="str">
        <f>[1]sheet1!B10</f>
        <v>221U0287</v>
      </c>
      <c r="D16" s="28" t="str">
        <f>[1]sheet1!C10</f>
        <v>DOMINGUEZ CRUZ GAEL</v>
      </c>
      <c r="E16" s="28"/>
      <c r="F16" s="28"/>
      <c r="G16" s="28"/>
      <c r="H16" s="28"/>
      <c r="I16" s="28"/>
      <c r="J16" s="4">
        <v>94</v>
      </c>
      <c r="K16" s="4">
        <v>97</v>
      </c>
      <c r="L16" s="4">
        <v>100</v>
      </c>
      <c r="M16" s="4">
        <v>92</v>
      </c>
      <c r="N16" s="4">
        <v>100</v>
      </c>
      <c r="O16" s="4"/>
      <c r="P16" s="4"/>
      <c r="Q16" s="10">
        <f t="shared" si="0"/>
        <v>96.6</v>
      </c>
    </row>
    <row r="17" spans="2:17" x14ac:dyDescent="0.3">
      <c r="B17" s="6">
        <f t="shared" si="1"/>
        <v>9</v>
      </c>
      <c r="C17" s="6" t="str">
        <f>[1]sheet1!B11</f>
        <v>221U0642</v>
      </c>
      <c r="D17" s="28" t="str">
        <f>[1]sheet1!C11</f>
        <v>DOMINGUEZ PEÑA VANESSA</v>
      </c>
      <c r="E17" s="28"/>
      <c r="F17" s="28"/>
      <c r="G17" s="28"/>
      <c r="H17" s="28"/>
      <c r="I17" s="28"/>
      <c r="J17" s="4">
        <v>86</v>
      </c>
      <c r="K17" s="4">
        <v>97</v>
      </c>
      <c r="L17" s="4">
        <v>100</v>
      </c>
      <c r="M17" s="4">
        <v>80</v>
      </c>
      <c r="N17" s="4">
        <v>100</v>
      </c>
      <c r="O17" s="4"/>
      <c r="P17" s="4"/>
      <c r="Q17" s="10">
        <f t="shared" si="0"/>
        <v>92.6</v>
      </c>
    </row>
    <row r="18" spans="2:17" x14ac:dyDescent="0.3">
      <c r="B18" s="6">
        <f t="shared" si="1"/>
        <v>10</v>
      </c>
      <c r="C18" s="6" t="str">
        <f>[1]sheet1!B12</f>
        <v>221U0288</v>
      </c>
      <c r="D18" s="28" t="str">
        <f>[1]sheet1!C12</f>
        <v>ESCOBAR CHIPOL JOSE ARTURO</v>
      </c>
      <c r="E18" s="28"/>
      <c r="F18" s="28"/>
      <c r="G18" s="28"/>
      <c r="H18" s="28"/>
      <c r="I18" s="28"/>
      <c r="J18" s="4">
        <v>94</v>
      </c>
      <c r="K18" s="4">
        <v>100</v>
      </c>
      <c r="L18" s="4">
        <v>100</v>
      </c>
      <c r="M18" s="4">
        <v>80</v>
      </c>
      <c r="N18" s="4">
        <v>100</v>
      </c>
      <c r="O18" s="4"/>
      <c r="P18" s="4"/>
      <c r="Q18" s="10">
        <f t="shared" si="0"/>
        <v>94.8</v>
      </c>
    </row>
    <row r="19" spans="2:17" x14ac:dyDescent="0.3">
      <c r="B19" s="6">
        <f t="shared" si="1"/>
        <v>11</v>
      </c>
      <c r="C19" s="6" t="str">
        <f>[1]sheet1!B13</f>
        <v>221U0292</v>
      </c>
      <c r="D19" s="28" t="str">
        <f>[1]sheet1!C13</f>
        <v>GONZALEZ PUCHETA ALEXANDRA</v>
      </c>
      <c r="E19" s="28"/>
      <c r="F19" s="28"/>
      <c r="G19" s="28"/>
      <c r="H19" s="28"/>
      <c r="I19" s="28"/>
      <c r="J19" s="4">
        <v>100</v>
      </c>
      <c r="K19" s="4">
        <v>100</v>
      </c>
      <c r="L19" s="4">
        <v>96</v>
      </c>
      <c r="M19" s="4">
        <v>95</v>
      </c>
      <c r="N19" s="4">
        <v>100</v>
      </c>
      <c r="O19" s="4"/>
      <c r="P19" s="4"/>
      <c r="Q19" s="10">
        <f t="shared" si="0"/>
        <v>98.2</v>
      </c>
    </row>
    <row r="20" spans="2:17" x14ac:dyDescent="0.3">
      <c r="B20" s="6">
        <f t="shared" si="1"/>
        <v>12</v>
      </c>
      <c r="C20" s="6" t="str">
        <f>[1]sheet1!B14</f>
        <v>221U0294</v>
      </c>
      <c r="D20" s="28" t="str">
        <f>[1]sheet1!C14</f>
        <v>HERNANDEZ MARTINEZ FERNANDO</v>
      </c>
      <c r="E20" s="28"/>
      <c r="F20" s="28"/>
      <c r="G20" s="28"/>
      <c r="H20" s="28"/>
      <c r="I20" s="28"/>
      <c r="J20" s="4">
        <v>94</v>
      </c>
      <c r="K20" s="4">
        <v>96</v>
      </c>
      <c r="L20" s="4">
        <v>80</v>
      </c>
      <c r="M20" s="4">
        <v>80</v>
      </c>
      <c r="N20" s="4">
        <v>100</v>
      </c>
      <c r="O20" s="4"/>
      <c r="P20" s="4"/>
      <c r="Q20" s="10">
        <f t="shared" si="0"/>
        <v>90</v>
      </c>
    </row>
    <row r="21" spans="2:17" x14ac:dyDescent="0.3">
      <c r="B21" s="6">
        <f t="shared" si="1"/>
        <v>13</v>
      </c>
      <c r="C21" s="6" t="str">
        <f>[1]sheet1!B15</f>
        <v>221U0299</v>
      </c>
      <c r="D21" s="28" t="str">
        <f>[1]sheet1!C15</f>
        <v>LUA GONZALEZ JORGE ALBERTO</v>
      </c>
      <c r="E21" s="28"/>
      <c r="F21" s="28"/>
      <c r="G21" s="28"/>
      <c r="H21" s="28"/>
      <c r="I21" s="28"/>
      <c r="J21" s="4">
        <v>74</v>
      </c>
      <c r="K21" s="4">
        <v>93</v>
      </c>
      <c r="L21" s="4">
        <v>97</v>
      </c>
      <c r="M21" s="4">
        <v>92</v>
      </c>
      <c r="N21" s="4">
        <v>100</v>
      </c>
      <c r="O21" s="4"/>
      <c r="P21" s="4"/>
      <c r="Q21" s="10">
        <f t="shared" si="0"/>
        <v>91.2</v>
      </c>
    </row>
    <row r="22" spans="2:17" x14ac:dyDescent="0.3">
      <c r="B22" s="6">
        <f t="shared" si="1"/>
        <v>14</v>
      </c>
      <c r="C22" s="6" t="str">
        <f>[1]sheet1!B16</f>
        <v>221U0345</v>
      </c>
      <c r="D22" s="28" t="str">
        <f>[1]sheet1!C16</f>
        <v>LÓPEZ CHIGUIL INDIRA</v>
      </c>
      <c r="E22" s="28"/>
      <c r="F22" s="28"/>
      <c r="G22" s="28"/>
      <c r="H22" s="28"/>
      <c r="I22" s="28"/>
      <c r="J22" s="4">
        <v>62</v>
      </c>
      <c r="K22" s="4">
        <v>91</v>
      </c>
      <c r="L22" s="4">
        <v>100</v>
      </c>
      <c r="M22" s="4">
        <v>70</v>
      </c>
      <c r="N22" s="4">
        <v>70</v>
      </c>
      <c r="O22" s="4"/>
      <c r="P22" s="4"/>
      <c r="Q22" s="10">
        <f t="shared" si="0"/>
        <v>78.599999999999994</v>
      </c>
    </row>
    <row r="23" spans="2:17" x14ac:dyDescent="0.3">
      <c r="B23" s="6">
        <f t="shared" si="1"/>
        <v>15</v>
      </c>
      <c r="C23" s="6" t="str">
        <f>[1]sheet1!B17</f>
        <v>221U0301</v>
      </c>
      <c r="D23" s="28" t="str">
        <f>[1]sheet1!C17</f>
        <v>MALAGA CAMACHO YAZARETH DEL CARMEN</v>
      </c>
      <c r="E23" s="28"/>
      <c r="F23" s="28"/>
      <c r="G23" s="28"/>
      <c r="H23" s="28"/>
      <c r="I23" s="28"/>
      <c r="J23" s="4">
        <v>86</v>
      </c>
      <c r="K23" s="4">
        <v>100</v>
      </c>
      <c r="L23" s="4">
        <v>97</v>
      </c>
      <c r="M23" s="4">
        <v>80</v>
      </c>
      <c r="N23" s="4">
        <v>100</v>
      </c>
      <c r="O23" s="4"/>
      <c r="P23" s="4"/>
      <c r="Q23" s="10">
        <f t="shared" si="0"/>
        <v>92.6</v>
      </c>
    </row>
    <row r="24" spans="2:17" x14ac:dyDescent="0.3">
      <c r="B24" s="6">
        <f t="shared" si="1"/>
        <v>16</v>
      </c>
      <c r="C24" s="6" t="str">
        <f>[1]sheet1!B18</f>
        <v>221U0303</v>
      </c>
      <c r="D24" s="28" t="str">
        <f>[1]sheet1!C18</f>
        <v>MALAGA FISCAL DIANA GUADALUPE</v>
      </c>
      <c r="E24" s="28"/>
      <c r="F24" s="28"/>
      <c r="G24" s="28"/>
      <c r="H24" s="28"/>
      <c r="I24" s="28"/>
      <c r="J24" s="4">
        <v>89</v>
      </c>
      <c r="K24" s="4">
        <v>94</v>
      </c>
      <c r="L24" s="4">
        <v>100</v>
      </c>
      <c r="M24" s="4">
        <v>92</v>
      </c>
      <c r="N24" s="4">
        <v>100</v>
      </c>
      <c r="O24" s="4"/>
      <c r="P24" s="4"/>
      <c r="Q24" s="10">
        <f t="shared" si="0"/>
        <v>95</v>
      </c>
    </row>
    <row r="25" spans="2:17" x14ac:dyDescent="0.3">
      <c r="B25" s="6">
        <f t="shared" si="1"/>
        <v>17</v>
      </c>
      <c r="C25" s="6" t="str">
        <f>[1]sheet1!B19</f>
        <v>221U0305</v>
      </c>
      <c r="D25" s="28" t="str">
        <f>[1]sheet1!C19</f>
        <v>MARTINEZ MARTINEZ CESAR MAURICIO</v>
      </c>
      <c r="E25" s="28"/>
      <c r="F25" s="28"/>
      <c r="G25" s="28"/>
      <c r="H25" s="28"/>
      <c r="I25" s="28"/>
      <c r="J25" s="4">
        <v>89</v>
      </c>
      <c r="K25" s="4">
        <v>91</v>
      </c>
      <c r="L25" s="4">
        <v>100</v>
      </c>
      <c r="M25" s="4">
        <v>92</v>
      </c>
      <c r="N25" s="4">
        <v>100</v>
      </c>
      <c r="O25" s="4"/>
      <c r="P25" s="4"/>
      <c r="Q25" s="10">
        <f t="shared" si="0"/>
        <v>94.4</v>
      </c>
    </row>
    <row r="26" spans="2:17" x14ac:dyDescent="0.3">
      <c r="B26" s="6">
        <f t="shared" si="1"/>
        <v>18</v>
      </c>
      <c r="C26" s="6" t="str">
        <f>[1]sheet1!B20</f>
        <v>221U0307</v>
      </c>
      <c r="D26" s="28" t="str">
        <f>[1]sheet1!C20</f>
        <v>MELCHI COTA CINTHIA YARELI</v>
      </c>
      <c r="E26" s="28"/>
      <c r="F26" s="28"/>
      <c r="G26" s="28"/>
      <c r="H26" s="28"/>
      <c r="I26" s="28"/>
      <c r="J26" s="4">
        <v>97</v>
      </c>
      <c r="K26" s="4">
        <v>100</v>
      </c>
      <c r="L26" s="4">
        <v>100</v>
      </c>
      <c r="M26" s="4">
        <v>92</v>
      </c>
      <c r="N26" s="4">
        <v>100</v>
      </c>
      <c r="O26" s="4"/>
      <c r="P26" s="4"/>
      <c r="Q26" s="10">
        <f t="shared" si="0"/>
        <v>97.8</v>
      </c>
    </row>
    <row r="27" spans="2:17" x14ac:dyDescent="0.3">
      <c r="B27" s="6">
        <f t="shared" si="1"/>
        <v>19</v>
      </c>
      <c r="C27" s="6" t="str">
        <f>[1]sheet1!B21</f>
        <v>221U0315</v>
      </c>
      <c r="D27" s="28" t="str">
        <f>[1]sheet1!C21</f>
        <v>ORTIZ RAMIREZ DIANA LIZZETH</v>
      </c>
      <c r="E27" s="28"/>
      <c r="F27" s="28"/>
      <c r="G27" s="28"/>
      <c r="H27" s="28"/>
      <c r="I27" s="28"/>
      <c r="J27" s="4">
        <v>100</v>
      </c>
      <c r="K27" s="4">
        <v>100</v>
      </c>
      <c r="L27" s="4">
        <v>100</v>
      </c>
      <c r="M27" s="4">
        <v>92</v>
      </c>
      <c r="N27" s="4">
        <v>100</v>
      </c>
      <c r="O27" s="4"/>
      <c r="P27" s="4"/>
      <c r="Q27" s="10">
        <f t="shared" si="0"/>
        <v>98.4</v>
      </c>
    </row>
    <row r="28" spans="2:17" x14ac:dyDescent="0.3">
      <c r="B28" s="6">
        <f t="shared" si="1"/>
        <v>20</v>
      </c>
      <c r="C28" s="6" t="str">
        <f>[1]sheet1!B22</f>
        <v>211U0256</v>
      </c>
      <c r="D28" s="28" t="str">
        <f>[1]sheet1!C22</f>
        <v>OSORIO IXTEPAN MARCOS</v>
      </c>
      <c r="E28" s="28"/>
      <c r="F28" s="28"/>
      <c r="G28" s="28"/>
      <c r="H28" s="28"/>
      <c r="I28" s="28"/>
      <c r="J28" s="4">
        <v>100</v>
      </c>
      <c r="K28" s="4">
        <v>80</v>
      </c>
      <c r="L28" s="4">
        <v>90</v>
      </c>
      <c r="M28" s="4">
        <v>80</v>
      </c>
      <c r="N28" s="4">
        <v>100</v>
      </c>
      <c r="O28" s="4"/>
      <c r="P28" s="4"/>
      <c r="Q28" s="10">
        <f t="shared" si="0"/>
        <v>90</v>
      </c>
    </row>
    <row r="29" spans="2:17" x14ac:dyDescent="0.3">
      <c r="B29" s="6">
        <f t="shared" si="1"/>
        <v>21</v>
      </c>
      <c r="C29" s="6" t="str">
        <f>[1]sheet1!B23</f>
        <v>221U0323</v>
      </c>
      <c r="D29" s="28" t="str">
        <f>[1]sheet1!C23</f>
        <v>QUINO BUSTAMANTE VICTOR MANUEL</v>
      </c>
      <c r="E29" s="28"/>
      <c r="F29" s="28"/>
      <c r="G29" s="28"/>
      <c r="H29" s="28"/>
      <c r="I29" s="28"/>
      <c r="J29" s="4">
        <v>86</v>
      </c>
      <c r="K29" s="4">
        <v>92</v>
      </c>
      <c r="L29" s="4">
        <v>100</v>
      </c>
      <c r="M29" s="4">
        <v>80</v>
      </c>
      <c r="N29" s="4">
        <v>100</v>
      </c>
      <c r="O29" s="4"/>
      <c r="P29" s="4"/>
      <c r="Q29" s="10">
        <f t="shared" si="0"/>
        <v>91.6</v>
      </c>
    </row>
    <row r="30" spans="2:17" x14ac:dyDescent="0.3">
      <c r="B30" s="6">
        <f t="shared" si="1"/>
        <v>22</v>
      </c>
      <c r="C30" s="6" t="str">
        <f>[1]sheet1!B24</f>
        <v>221U0330</v>
      </c>
      <c r="D30" s="28" t="str">
        <f>[1]sheet1!C24</f>
        <v>SANCHEZ MIXTEGA MARTIN</v>
      </c>
      <c r="E30" s="28"/>
      <c r="F30" s="28"/>
      <c r="G30" s="28"/>
      <c r="H30" s="28"/>
      <c r="I30" s="28"/>
      <c r="J30" s="4">
        <v>89</v>
      </c>
      <c r="K30" s="4">
        <v>100</v>
      </c>
      <c r="L30" s="4">
        <v>100</v>
      </c>
      <c r="M30" s="4">
        <v>92</v>
      </c>
      <c r="N30" s="4">
        <v>100</v>
      </c>
      <c r="O30" s="4"/>
      <c r="P30" s="4"/>
      <c r="Q30" s="10">
        <f t="shared" si="0"/>
        <v>96.2</v>
      </c>
    </row>
    <row r="31" spans="2:17" x14ac:dyDescent="0.3">
      <c r="B31" s="6">
        <f t="shared" si="1"/>
        <v>23</v>
      </c>
      <c r="C31" s="6" t="str">
        <f>[1]sheet1!B25</f>
        <v>221U0331</v>
      </c>
      <c r="D31" s="28" t="str">
        <f>[1]sheet1!C25</f>
        <v>SOSA VENTURA GABRIELA</v>
      </c>
      <c r="E31" s="28"/>
      <c r="F31" s="28"/>
      <c r="G31" s="28"/>
      <c r="H31" s="28"/>
      <c r="I31" s="28"/>
      <c r="J31" s="4">
        <v>94</v>
      </c>
      <c r="K31" s="4">
        <v>92</v>
      </c>
      <c r="L31" s="4">
        <v>90</v>
      </c>
      <c r="M31" s="4">
        <v>80</v>
      </c>
      <c r="N31" s="4">
        <v>100</v>
      </c>
      <c r="O31" s="4"/>
      <c r="P31" s="4"/>
      <c r="Q31" s="10">
        <f t="shared" si="0"/>
        <v>91.2</v>
      </c>
    </row>
    <row r="32" spans="2:17" x14ac:dyDescent="0.3">
      <c r="B32" s="6">
        <f t="shared" si="1"/>
        <v>24</v>
      </c>
      <c r="C32" s="6" t="str">
        <f>[1]sheet1!B26</f>
        <v>221U0339</v>
      </c>
      <c r="D32" s="28" t="str">
        <f>[1]sheet1!C26</f>
        <v>VELASCO COTA JORGE ALBERTO</v>
      </c>
      <c r="E32" s="28"/>
      <c r="F32" s="28"/>
      <c r="G32" s="28"/>
      <c r="H32" s="28"/>
      <c r="I32" s="28"/>
      <c r="J32" s="4">
        <v>94</v>
      </c>
      <c r="K32" s="4">
        <v>96</v>
      </c>
      <c r="L32" s="4">
        <v>96</v>
      </c>
      <c r="M32" s="4">
        <v>92</v>
      </c>
      <c r="N32" s="4">
        <v>100</v>
      </c>
      <c r="O32" s="4"/>
      <c r="P32" s="4"/>
      <c r="Q32" s="10">
        <f t="shared" si="0"/>
        <v>95.6</v>
      </c>
    </row>
    <row r="33" spans="2:17" x14ac:dyDescent="0.3">
      <c r="B33" s="6">
        <f t="shared" si="1"/>
        <v>25</v>
      </c>
      <c r="C33" s="6" t="str">
        <f>[1]sheet1!B27</f>
        <v>221U0342</v>
      </c>
      <c r="D33" s="28" t="str">
        <f>[1]sheet1!C27</f>
        <v>XALA GARCÍA RAYSA MONTSERRAT</v>
      </c>
      <c r="E33" s="28"/>
      <c r="F33" s="28"/>
      <c r="G33" s="28"/>
      <c r="H33" s="28"/>
      <c r="I33" s="28"/>
      <c r="J33" s="4">
        <v>100</v>
      </c>
      <c r="K33" s="4">
        <v>94</v>
      </c>
      <c r="L33" s="4">
        <v>100</v>
      </c>
      <c r="M33" s="4">
        <v>92</v>
      </c>
      <c r="N33" s="4">
        <v>100</v>
      </c>
      <c r="O33" s="4"/>
      <c r="P33" s="4"/>
      <c r="Q33" s="10">
        <f t="shared" si="0"/>
        <v>97.2</v>
      </c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24</v>
      </c>
      <c r="K54" s="11">
        <f t="shared" ref="K54:P54" si="2">COUNTIF(K9:K53,"&gt;=70")</f>
        <v>23</v>
      </c>
      <c r="L54" s="11">
        <f t="shared" si="2"/>
        <v>24</v>
      </c>
      <c r="M54" s="11">
        <f t="shared" si="2"/>
        <v>24</v>
      </c>
      <c r="N54" s="11">
        <f t="shared" si="2"/>
        <v>24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23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>COUNTIF(K9:K53,"&lt;70")</f>
        <v>2</v>
      </c>
      <c r="L55" s="12">
        <f t="shared" ref="L55:Q55" si="4">COUNTIF(L9:L53,"&lt;70")</f>
        <v>1</v>
      </c>
      <c r="M55" s="12">
        <f t="shared" si="4"/>
        <v>1</v>
      </c>
      <c r="N55" s="12">
        <f t="shared" si="4"/>
        <v>1</v>
      </c>
      <c r="O55" s="12">
        <f t="shared" si="4"/>
        <v>0</v>
      </c>
      <c r="P55" s="12">
        <f t="shared" si="4"/>
        <v>0</v>
      </c>
      <c r="Q55" s="12">
        <f t="shared" si="4"/>
        <v>2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25</v>
      </c>
      <c r="K56" s="12">
        <f t="shared" ref="K56:Q56" si="5">COUNT(K9:K53)</f>
        <v>25</v>
      </c>
      <c r="L56" s="12">
        <f t="shared" si="5"/>
        <v>25</v>
      </c>
      <c r="M56" s="12">
        <f t="shared" si="5"/>
        <v>25</v>
      </c>
      <c r="N56" s="12">
        <f t="shared" si="5"/>
        <v>25</v>
      </c>
      <c r="O56" s="12">
        <f t="shared" si="5"/>
        <v>0</v>
      </c>
      <c r="P56" s="12">
        <f t="shared" si="5"/>
        <v>0</v>
      </c>
      <c r="Q56" s="12">
        <f t="shared" si="5"/>
        <v>25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0.96</v>
      </c>
      <c r="K57" s="14">
        <f t="shared" ref="K57:Q57" si="6">K54/K56</f>
        <v>0.92</v>
      </c>
      <c r="L57" s="14">
        <f t="shared" si="6"/>
        <v>0.96</v>
      </c>
      <c r="M57" s="14">
        <f t="shared" si="6"/>
        <v>0.96</v>
      </c>
      <c r="N57" s="14">
        <f t="shared" si="6"/>
        <v>0.96</v>
      </c>
      <c r="O57" s="14" t="e">
        <f t="shared" si="6"/>
        <v>#DIV/0!</v>
      </c>
      <c r="P57" s="14" t="e">
        <f t="shared" si="6"/>
        <v>#DIV/0!</v>
      </c>
      <c r="Q57" s="14">
        <f t="shared" si="6"/>
        <v>0.92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0.04</v>
      </c>
      <c r="K58" s="13">
        <f t="shared" ref="K58:Q58" si="7">K55/K56</f>
        <v>0.08</v>
      </c>
      <c r="L58" s="14">
        <f t="shared" si="7"/>
        <v>0.04</v>
      </c>
      <c r="M58" s="14">
        <f t="shared" si="7"/>
        <v>0.04</v>
      </c>
      <c r="N58" s="14">
        <f t="shared" si="7"/>
        <v>0.04</v>
      </c>
      <c r="O58" s="14" t="e">
        <f t="shared" si="7"/>
        <v>#DIV/0!</v>
      </c>
      <c r="P58" s="14" t="e">
        <f t="shared" si="7"/>
        <v>#DIV/0!</v>
      </c>
      <c r="Q58" s="14">
        <f t="shared" si="7"/>
        <v>0.08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" zoomScaleNormal="100" workbookViewId="0">
      <selection activeCell="T8" sqref="T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28</v>
      </c>
      <c r="E4" s="24"/>
      <c r="F4" s="24"/>
      <c r="G4" s="24"/>
      <c r="I4" t="s">
        <v>1</v>
      </c>
      <c r="J4" s="25" t="s">
        <v>29</v>
      </c>
      <c r="K4" s="25"/>
      <c r="M4" t="s">
        <v>2</v>
      </c>
      <c r="N4" s="26">
        <v>45301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tr">
        <f>[2]sheet1!B3</f>
        <v>231U0262</v>
      </c>
      <c r="D9" s="28" t="str">
        <f>[2]sheet1!C3</f>
        <v>AGUILERA XALA STUARDO</v>
      </c>
      <c r="E9" s="28"/>
      <c r="F9" s="28"/>
      <c r="G9" s="28"/>
      <c r="H9" s="28"/>
      <c r="I9" s="28"/>
      <c r="J9" s="4">
        <v>100</v>
      </c>
      <c r="K9" s="4">
        <v>100</v>
      </c>
      <c r="L9" s="4">
        <v>100</v>
      </c>
      <c r="M9" s="4">
        <v>100</v>
      </c>
      <c r="N9" s="4"/>
      <c r="O9" s="4"/>
      <c r="P9" s="4"/>
      <c r="Q9" s="10">
        <f>SUM(J9:M9)/4</f>
        <v>100</v>
      </c>
    </row>
    <row r="10" spans="2:18" x14ac:dyDescent="0.3">
      <c r="B10" s="6">
        <f>B9+1</f>
        <v>2</v>
      </c>
      <c r="C10" s="6" t="str">
        <f>[2]sheet1!B4</f>
        <v>231U0263</v>
      </c>
      <c r="D10" s="28" t="str">
        <f>[2]sheet1!C4</f>
        <v>AGUIRRE ALDANA ALONDRA IVETH</v>
      </c>
      <c r="E10" s="28"/>
      <c r="F10" s="28"/>
      <c r="G10" s="28"/>
      <c r="H10" s="28"/>
      <c r="I10" s="28"/>
      <c r="J10" s="4">
        <v>99</v>
      </c>
      <c r="K10" s="4">
        <v>100</v>
      </c>
      <c r="L10" s="4">
        <v>100</v>
      </c>
      <c r="M10" s="4">
        <v>100</v>
      </c>
      <c r="N10" s="4"/>
      <c r="O10" s="4"/>
      <c r="P10" s="4"/>
      <c r="Q10" s="10">
        <f t="shared" ref="Q10:Q37" si="0">SUM(J10:M10)/4</f>
        <v>99.75</v>
      </c>
    </row>
    <row r="11" spans="2:18" x14ac:dyDescent="0.3">
      <c r="B11" s="6">
        <f t="shared" ref="B11:B53" si="1">B10+1</f>
        <v>3</v>
      </c>
      <c r="C11" s="6" t="str">
        <f>[2]sheet1!B5</f>
        <v>231U0264</v>
      </c>
      <c r="D11" s="28" t="str">
        <f>[2]sheet1!C5</f>
        <v>ALANIZ RODRIGUEZ MILAGROS MONTSERRAT</v>
      </c>
      <c r="E11" s="28"/>
      <c r="F11" s="28"/>
      <c r="G11" s="28"/>
      <c r="H11" s="28"/>
      <c r="I11" s="28"/>
      <c r="J11" s="4">
        <v>100</v>
      </c>
      <c r="K11" s="4">
        <v>100</v>
      </c>
      <c r="L11" s="4">
        <v>100</v>
      </c>
      <c r="M11" s="4">
        <v>100</v>
      </c>
      <c r="N11" s="4"/>
      <c r="O11" s="4"/>
      <c r="P11" s="4"/>
      <c r="Q11" s="10">
        <f t="shared" si="0"/>
        <v>100</v>
      </c>
    </row>
    <row r="12" spans="2:18" x14ac:dyDescent="0.3">
      <c r="B12" s="6">
        <f t="shared" si="1"/>
        <v>4</v>
      </c>
      <c r="C12" s="6" t="str">
        <f>[2]sheet1!B6</f>
        <v>231U0011</v>
      </c>
      <c r="D12" s="28" t="str">
        <f>[2]sheet1!C6</f>
        <v>ANTEMATE CHAGALA UZIEL</v>
      </c>
      <c r="E12" s="28"/>
      <c r="F12" s="28"/>
      <c r="G12" s="28"/>
      <c r="H12" s="28"/>
      <c r="I12" s="28"/>
      <c r="J12" s="4">
        <v>97</v>
      </c>
      <c r="K12" s="4">
        <v>0</v>
      </c>
      <c r="L12" s="4">
        <v>94</v>
      </c>
      <c r="M12" s="4">
        <v>100</v>
      </c>
      <c r="N12" s="4"/>
      <c r="O12" s="4"/>
      <c r="P12" s="4"/>
      <c r="Q12" s="10">
        <f t="shared" si="0"/>
        <v>72.75</v>
      </c>
    </row>
    <row r="13" spans="2:18" x14ac:dyDescent="0.3">
      <c r="B13" s="6">
        <f t="shared" si="1"/>
        <v>5</v>
      </c>
      <c r="C13" s="6" t="str">
        <f>[2]sheet1!B7</f>
        <v>231U0270</v>
      </c>
      <c r="D13" s="28" t="str">
        <f>[2]sheet1!C7</f>
        <v>BALDERAS LÓPEZ SANTIAGO</v>
      </c>
      <c r="E13" s="28"/>
      <c r="F13" s="28"/>
      <c r="G13" s="28"/>
      <c r="H13" s="28"/>
      <c r="I13" s="28"/>
      <c r="J13" s="4">
        <v>100</v>
      </c>
      <c r="K13" s="4">
        <v>100</v>
      </c>
      <c r="L13" s="4">
        <v>100</v>
      </c>
      <c r="M13" s="4">
        <v>100</v>
      </c>
      <c r="N13" s="4"/>
      <c r="O13" s="4"/>
      <c r="P13" s="4"/>
      <c r="Q13" s="10">
        <f>SUM(J13:M13)/4</f>
        <v>100</v>
      </c>
    </row>
    <row r="14" spans="2:18" x14ac:dyDescent="0.3">
      <c r="B14" s="6">
        <f t="shared" si="1"/>
        <v>6</v>
      </c>
      <c r="C14" s="6" t="str">
        <f>[2]sheet1!B8</f>
        <v>231U0275</v>
      </c>
      <c r="D14" s="28" t="str">
        <f>[2]sheet1!C8</f>
        <v>CASTILLO MARTINEZ CHRISTIAN ALEJANDRO</v>
      </c>
      <c r="E14" s="28"/>
      <c r="F14" s="28"/>
      <c r="G14" s="28"/>
      <c r="H14" s="28"/>
      <c r="I14" s="28"/>
      <c r="J14" s="4">
        <v>97</v>
      </c>
      <c r="K14" s="4">
        <v>94</v>
      </c>
      <c r="L14" s="4">
        <v>94</v>
      </c>
      <c r="M14" s="4">
        <v>100</v>
      </c>
      <c r="N14" s="4"/>
      <c r="O14" s="4"/>
      <c r="P14" s="4"/>
      <c r="Q14" s="10">
        <f t="shared" si="0"/>
        <v>96.25</v>
      </c>
    </row>
    <row r="15" spans="2:18" x14ac:dyDescent="0.3">
      <c r="B15" s="6">
        <f t="shared" si="1"/>
        <v>7</v>
      </c>
      <c r="C15" s="6" t="str">
        <f>[2]sheet1!B9</f>
        <v>231U0277</v>
      </c>
      <c r="D15" s="28" t="str">
        <f>[2]sheet1!C9</f>
        <v>CHAGALA MARTINEZ IRIS LIZETH</v>
      </c>
      <c r="E15" s="28"/>
      <c r="F15" s="28"/>
      <c r="G15" s="28"/>
      <c r="H15" s="28"/>
      <c r="I15" s="28"/>
      <c r="J15" s="4">
        <v>99</v>
      </c>
      <c r="K15" s="4">
        <v>100</v>
      </c>
      <c r="L15" s="4">
        <v>0</v>
      </c>
      <c r="M15" s="4">
        <v>0</v>
      </c>
      <c r="N15" s="4"/>
      <c r="O15" s="4"/>
      <c r="P15" s="4"/>
      <c r="Q15" s="10">
        <f t="shared" si="0"/>
        <v>49.75</v>
      </c>
    </row>
    <row r="16" spans="2:18" x14ac:dyDescent="0.3">
      <c r="B16" s="6">
        <f t="shared" si="1"/>
        <v>8</v>
      </c>
      <c r="C16" s="6" t="str">
        <f>[2]sheet1!B10</f>
        <v>231U0629</v>
      </c>
      <c r="D16" s="28" t="str">
        <f>[2]sheet1!C10</f>
        <v>COBAXIN QUINO JENNIFER GUADALUPE</v>
      </c>
      <c r="E16" s="28"/>
      <c r="F16" s="28"/>
      <c r="G16" s="28"/>
      <c r="H16" s="28"/>
      <c r="I16" s="28"/>
      <c r="J16" s="4">
        <v>100</v>
      </c>
      <c r="K16" s="4">
        <v>100</v>
      </c>
      <c r="L16" s="4">
        <v>100</v>
      </c>
      <c r="M16" s="4">
        <v>100</v>
      </c>
      <c r="N16" s="4"/>
      <c r="O16" s="4"/>
      <c r="P16" s="4"/>
      <c r="Q16" s="10">
        <f t="shared" si="0"/>
        <v>100</v>
      </c>
    </row>
    <row r="17" spans="2:17" x14ac:dyDescent="0.3">
      <c r="B17" s="6">
        <f t="shared" si="1"/>
        <v>9</v>
      </c>
      <c r="C17" s="6" t="str">
        <f>[2]sheet1!B11</f>
        <v>231U0283</v>
      </c>
      <c r="D17" s="28" t="str">
        <f>[2]sheet1!C11</f>
        <v>DIAZ DEL CASTILLO PANAMA VILMA</v>
      </c>
      <c r="E17" s="28"/>
      <c r="F17" s="28"/>
      <c r="G17" s="28"/>
      <c r="H17" s="28"/>
      <c r="I17" s="28"/>
      <c r="J17" s="4">
        <v>100</v>
      </c>
      <c r="K17" s="4">
        <v>100</v>
      </c>
      <c r="L17" s="4">
        <v>100</v>
      </c>
      <c r="M17" s="4">
        <v>100</v>
      </c>
      <c r="N17" s="4"/>
      <c r="O17" s="4"/>
      <c r="P17" s="4"/>
      <c r="Q17" s="10">
        <f t="shared" si="0"/>
        <v>100</v>
      </c>
    </row>
    <row r="18" spans="2:17" x14ac:dyDescent="0.3">
      <c r="B18" s="6">
        <f t="shared" si="1"/>
        <v>10</v>
      </c>
      <c r="C18" s="6" t="str">
        <f>[2]sheet1!B12</f>
        <v>231U0284</v>
      </c>
      <c r="D18" s="28" t="str">
        <f>[2]sheet1!C12</f>
        <v>DOMÍNGUEZ ACOSTA GABINO</v>
      </c>
      <c r="E18" s="28"/>
      <c r="F18" s="28"/>
      <c r="G18" s="28"/>
      <c r="H18" s="28"/>
      <c r="I18" s="28"/>
      <c r="J18" s="4">
        <v>100</v>
      </c>
      <c r="K18" s="4">
        <v>100</v>
      </c>
      <c r="L18" s="4">
        <v>100</v>
      </c>
      <c r="M18" s="4">
        <v>100</v>
      </c>
      <c r="N18" s="4"/>
      <c r="O18" s="4"/>
      <c r="P18" s="4"/>
      <c r="Q18" s="10">
        <f t="shared" si="0"/>
        <v>100</v>
      </c>
    </row>
    <row r="19" spans="2:17" x14ac:dyDescent="0.3">
      <c r="B19" s="6">
        <f t="shared" si="1"/>
        <v>11</v>
      </c>
      <c r="C19" s="6" t="str">
        <f>[2]sheet1!B13</f>
        <v>231U0285</v>
      </c>
      <c r="D19" s="28" t="str">
        <f>[2]sheet1!C13</f>
        <v>FARARONI FLORES FATIMA ESMERALDA</v>
      </c>
      <c r="E19" s="28"/>
      <c r="F19" s="28"/>
      <c r="G19" s="28"/>
      <c r="H19" s="28"/>
      <c r="I19" s="28"/>
      <c r="J19" s="4">
        <v>70</v>
      </c>
      <c r="K19" s="4">
        <v>100</v>
      </c>
      <c r="L19" s="4">
        <v>0</v>
      </c>
      <c r="M19" s="4">
        <v>80</v>
      </c>
      <c r="N19" s="4"/>
      <c r="O19" s="4"/>
      <c r="P19" s="4"/>
      <c r="Q19" s="10">
        <f t="shared" si="0"/>
        <v>62.5</v>
      </c>
    </row>
    <row r="20" spans="2:17" x14ac:dyDescent="0.3">
      <c r="B20" s="6">
        <f t="shared" si="1"/>
        <v>12</v>
      </c>
      <c r="C20" s="6" t="str">
        <f>[2]sheet1!B14</f>
        <v>231U0286</v>
      </c>
      <c r="D20" s="28" t="str">
        <f>[2]sheet1!C14</f>
        <v>FERMAN MUÑOZ JORGE ENRIQUE</v>
      </c>
      <c r="E20" s="28"/>
      <c r="F20" s="28"/>
      <c r="G20" s="28"/>
      <c r="H20" s="28"/>
      <c r="I20" s="28"/>
      <c r="J20" s="4">
        <v>100</v>
      </c>
      <c r="K20" s="4">
        <v>100</v>
      </c>
      <c r="L20" s="4">
        <v>100</v>
      </c>
      <c r="M20" s="4">
        <v>100</v>
      </c>
      <c r="N20" s="4"/>
      <c r="O20" s="4"/>
      <c r="P20" s="4"/>
      <c r="Q20" s="10">
        <f t="shared" si="0"/>
        <v>100</v>
      </c>
    </row>
    <row r="21" spans="2:17" x14ac:dyDescent="0.3">
      <c r="B21" s="6">
        <f t="shared" si="1"/>
        <v>13</v>
      </c>
      <c r="C21" s="6" t="str">
        <f>[2]sheet1!B15</f>
        <v>231U0287</v>
      </c>
      <c r="D21" s="28" t="str">
        <f>[2]sheet1!C15</f>
        <v>FIGUEROA REYES REYLI MOISES</v>
      </c>
      <c r="E21" s="28"/>
      <c r="F21" s="28"/>
      <c r="G21" s="28"/>
      <c r="H21" s="28"/>
      <c r="I21" s="28"/>
      <c r="J21" s="4">
        <v>97</v>
      </c>
      <c r="K21" s="4">
        <v>94</v>
      </c>
      <c r="L21" s="4">
        <v>94</v>
      </c>
      <c r="M21" s="4">
        <v>80</v>
      </c>
      <c r="N21" s="4"/>
      <c r="O21" s="4"/>
      <c r="P21" s="4"/>
      <c r="Q21" s="10">
        <f t="shared" si="0"/>
        <v>91.25</v>
      </c>
    </row>
    <row r="22" spans="2:17" x14ac:dyDescent="0.3">
      <c r="B22" s="6">
        <f t="shared" si="1"/>
        <v>14</v>
      </c>
      <c r="C22" s="6" t="str">
        <f>[2]sheet1!B16</f>
        <v>231U0289</v>
      </c>
      <c r="D22" s="28" t="str">
        <f>[2]sheet1!C16</f>
        <v>FONSECA BUSTAMANTE JOSEPH KARIM</v>
      </c>
      <c r="E22" s="28"/>
      <c r="F22" s="28"/>
      <c r="G22" s="28"/>
      <c r="H22" s="28"/>
      <c r="I22" s="28"/>
      <c r="J22" s="4">
        <v>97</v>
      </c>
      <c r="K22" s="4">
        <v>94</v>
      </c>
      <c r="L22" s="4">
        <v>80</v>
      </c>
      <c r="M22" s="4">
        <v>100</v>
      </c>
      <c r="N22" s="4"/>
      <c r="O22" s="4"/>
      <c r="P22" s="4"/>
      <c r="Q22" s="10">
        <f t="shared" si="0"/>
        <v>92.75</v>
      </c>
    </row>
    <row r="23" spans="2:17" x14ac:dyDescent="0.3">
      <c r="B23" s="6">
        <f t="shared" si="1"/>
        <v>15</v>
      </c>
      <c r="C23" s="6" t="str">
        <f>[2]sheet1!B17</f>
        <v>231U0297</v>
      </c>
      <c r="D23" s="28" t="str">
        <f>[2]sheet1!C17</f>
        <v>LARA ARBEA MARY JOSE</v>
      </c>
      <c r="E23" s="28"/>
      <c r="F23" s="28"/>
      <c r="G23" s="28"/>
      <c r="H23" s="28"/>
      <c r="I23" s="28"/>
      <c r="J23" s="4">
        <v>100</v>
      </c>
      <c r="K23" s="4">
        <v>100</v>
      </c>
      <c r="L23" s="4">
        <v>100</v>
      </c>
      <c r="M23" s="4">
        <v>100</v>
      </c>
      <c r="N23" s="4"/>
      <c r="O23" s="4"/>
      <c r="P23" s="4"/>
      <c r="Q23" s="10">
        <f t="shared" si="0"/>
        <v>100</v>
      </c>
    </row>
    <row r="24" spans="2:17" x14ac:dyDescent="0.3">
      <c r="B24" s="6">
        <f t="shared" si="1"/>
        <v>16</v>
      </c>
      <c r="C24" s="6" t="str">
        <f>[2]sheet1!B18</f>
        <v>231U0637</v>
      </c>
      <c r="D24" s="28" t="str">
        <f>[2]sheet1!C18</f>
        <v>LIMON MARTINEZ LUIS ALEJANDRO</v>
      </c>
      <c r="E24" s="28"/>
      <c r="F24" s="28"/>
      <c r="G24" s="28"/>
      <c r="H24" s="28"/>
      <c r="I24" s="28"/>
      <c r="J24" s="4">
        <v>97</v>
      </c>
      <c r="K24" s="4">
        <v>97</v>
      </c>
      <c r="L24" s="4">
        <v>94</v>
      </c>
      <c r="M24" s="4">
        <v>100</v>
      </c>
      <c r="N24" s="4"/>
      <c r="O24" s="4"/>
      <c r="P24" s="4"/>
      <c r="Q24" s="10">
        <f t="shared" si="0"/>
        <v>97</v>
      </c>
    </row>
    <row r="25" spans="2:17" x14ac:dyDescent="0.3">
      <c r="B25" s="6">
        <f t="shared" si="1"/>
        <v>17</v>
      </c>
      <c r="C25" s="6" t="str">
        <f>[2]sheet1!B19</f>
        <v>231U0298</v>
      </c>
      <c r="D25" s="28" t="str">
        <f>[2]sheet1!C19</f>
        <v>LINARES BELTRÁN BELINDA</v>
      </c>
      <c r="E25" s="28"/>
      <c r="F25" s="28"/>
      <c r="G25" s="28"/>
      <c r="H25" s="28"/>
      <c r="I25" s="28"/>
      <c r="J25" s="4">
        <v>93</v>
      </c>
      <c r="K25" s="4">
        <v>94</v>
      </c>
      <c r="L25" s="4">
        <v>73</v>
      </c>
      <c r="M25" s="4">
        <v>100</v>
      </c>
      <c r="N25" s="4"/>
      <c r="O25" s="4"/>
      <c r="P25" s="4"/>
      <c r="Q25" s="10">
        <f t="shared" si="0"/>
        <v>90</v>
      </c>
    </row>
    <row r="26" spans="2:17" x14ac:dyDescent="0.3">
      <c r="B26" s="6">
        <f t="shared" si="1"/>
        <v>18</v>
      </c>
      <c r="C26" s="6" t="str">
        <f>[2]sheet1!B20</f>
        <v>211U0405</v>
      </c>
      <c r="D26" s="28" t="str">
        <f>[2]sheet1!C20</f>
        <v>LOPEZ BENITES DAMARIS</v>
      </c>
      <c r="E26" s="28"/>
      <c r="F26" s="28"/>
      <c r="G26" s="28"/>
      <c r="H26" s="28"/>
      <c r="I26" s="28"/>
      <c r="J26" s="4">
        <v>97</v>
      </c>
      <c r="K26" s="4">
        <v>97</v>
      </c>
      <c r="L26" s="4">
        <v>100</v>
      </c>
      <c r="M26" s="4">
        <v>100</v>
      </c>
      <c r="N26" s="4"/>
      <c r="O26" s="4"/>
      <c r="P26" s="4"/>
      <c r="Q26" s="10">
        <f t="shared" si="0"/>
        <v>98.5</v>
      </c>
    </row>
    <row r="27" spans="2:17" x14ac:dyDescent="0.3">
      <c r="B27" s="6">
        <f t="shared" si="1"/>
        <v>19</v>
      </c>
      <c r="C27" s="6" t="str">
        <f>[2]sheet1!B21</f>
        <v>231U0306</v>
      </c>
      <c r="D27" s="28" t="str">
        <f>[2]sheet1!C21</f>
        <v>MATABUENA CHAGALA KARELY</v>
      </c>
      <c r="E27" s="28"/>
      <c r="F27" s="28"/>
      <c r="G27" s="28"/>
      <c r="H27" s="28"/>
      <c r="I27" s="28"/>
      <c r="J27" s="4">
        <v>100</v>
      </c>
      <c r="K27" s="4">
        <v>100</v>
      </c>
      <c r="L27" s="4">
        <v>100</v>
      </c>
      <c r="M27" s="4">
        <v>100</v>
      </c>
      <c r="N27" s="4"/>
      <c r="O27" s="4"/>
      <c r="P27" s="4"/>
      <c r="Q27" s="10">
        <f t="shared" si="0"/>
        <v>100</v>
      </c>
    </row>
    <row r="28" spans="2:17" x14ac:dyDescent="0.3">
      <c r="B28" s="6">
        <f t="shared" si="1"/>
        <v>20</v>
      </c>
      <c r="C28" s="6" t="str">
        <f>[2]sheet1!B22</f>
        <v>221U0229</v>
      </c>
      <c r="D28" s="28" t="str">
        <f>[2]sheet1!C22</f>
        <v>MUÑOZ DELGADO DANNA ELIDETH</v>
      </c>
      <c r="E28" s="28"/>
      <c r="F28" s="28"/>
      <c r="G28" s="28"/>
      <c r="H28" s="28"/>
      <c r="I28" s="28"/>
      <c r="J28" s="4">
        <v>97</v>
      </c>
      <c r="K28" s="4">
        <v>97</v>
      </c>
      <c r="L28" s="4">
        <v>100</v>
      </c>
      <c r="M28" s="4">
        <v>100</v>
      </c>
      <c r="N28" s="4"/>
      <c r="O28" s="4"/>
      <c r="P28" s="4"/>
      <c r="Q28" s="10">
        <f t="shared" si="0"/>
        <v>98.5</v>
      </c>
    </row>
    <row r="29" spans="2:17" x14ac:dyDescent="0.3">
      <c r="B29" s="6">
        <f t="shared" si="1"/>
        <v>21</v>
      </c>
      <c r="C29" s="6" t="str">
        <f>[2]sheet1!B23</f>
        <v>231U0313</v>
      </c>
      <c r="D29" s="28" t="str">
        <f>[2]sheet1!C23</f>
        <v>POLITO OLIN DARIAN DE JESÚS</v>
      </c>
      <c r="E29" s="28"/>
      <c r="F29" s="28"/>
      <c r="G29" s="28"/>
      <c r="H29" s="28"/>
      <c r="I29" s="28"/>
      <c r="J29" s="4">
        <v>100</v>
      </c>
      <c r="K29" s="4">
        <v>100</v>
      </c>
      <c r="L29" s="4">
        <v>100</v>
      </c>
      <c r="M29" s="4">
        <v>100</v>
      </c>
      <c r="N29" s="4"/>
      <c r="O29" s="4"/>
      <c r="P29" s="4"/>
      <c r="Q29" s="10">
        <f t="shared" si="0"/>
        <v>100</v>
      </c>
    </row>
    <row r="30" spans="2:17" x14ac:dyDescent="0.3">
      <c r="B30" s="6">
        <f t="shared" si="1"/>
        <v>22</v>
      </c>
      <c r="C30" s="6" t="str">
        <f>[2]sheet1!B24</f>
        <v>231U0315</v>
      </c>
      <c r="D30" s="28" t="str">
        <f>[2]sheet1!C24</f>
        <v>RAMIREZ QUIRINO ALEJANDRO DE JESUS</v>
      </c>
      <c r="E30" s="28"/>
      <c r="F30" s="28"/>
      <c r="G30" s="28"/>
      <c r="H30" s="28"/>
      <c r="I30" s="28"/>
      <c r="J30" s="4">
        <v>100</v>
      </c>
      <c r="K30" s="4">
        <v>100</v>
      </c>
      <c r="L30" s="4">
        <v>100</v>
      </c>
      <c r="M30" s="4">
        <v>100</v>
      </c>
      <c r="N30" s="4"/>
      <c r="O30" s="4"/>
      <c r="P30" s="4"/>
      <c r="Q30" s="10">
        <f t="shared" si="0"/>
        <v>100</v>
      </c>
    </row>
    <row r="31" spans="2:17" x14ac:dyDescent="0.3">
      <c r="B31" s="6">
        <f t="shared" si="1"/>
        <v>23</v>
      </c>
      <c r="C31" s="6" t="str">
        <f>[2]sheet1!B25</f>
        <v>231U0317</v>
      </c>
      <c r="D31" s="28" t="str">
        <f>[2]sheet1!C25</f>
        <v>REYES DIAZ MARYURI ITZEL</v>
      </c>
      <c r="E31" s="28"/>
      <c r="F31" s="28"/>
      <c r="G31" s="28"/>
      <c r="H31" s="28"/>
      <c r="I31" s="28"/>
      <c r="J31" s="4">
        <v>100</v>
      </c>
      <c r="K31" s="4">
        <v>100</v>
      </c>
      <c r="L31" s="4">
        <v>100</v>
      </c>
      <c r="M31" s="4">
        <v>100</v>
      </c>
      <c r="N31" s="4"/>
      <c r="O31" s="4"/>
      <c r="P31" s="4"/>
      <c r="Q31" s="10">
        <f t="shared" si="0"/>
        <v>100</v>
      </c>
    </row>
    <row r="32" spans="2:17" x14ac:dyDescent="0.3">
      <c r="B32" s="6">
        <f t="shared" si="1"/>
        <v>24</v>
      </c>
      <c r="C32" s="6" t="str">
        <f>[2]sheet1!B26</f>
        <v>231U0318</v>
      </c>
      <c r="D32" s="28" t="str">
        <f>[2]sheet1!C26</f>
        <v>RODRIGUEZ REYES VALERIA</v>
      </c>
      <c r="E32" s="28"/>
      <c r="F32" s="28"/>
      <c r="G32" s="28"/>
      <c r="H32" s="28"/>
      <c r="I32" s="28"/>
      <c r="J32" s="4">
        <v>96</v>
      </c>
      <c r="K32" s="4">
        <v>100</v>
      </c>
      <c r="L32" s="4">
        <v>100</v>
      </c>
      <c r="M32" s="4">
        <v>100</v>
      </c>
      <c r="N32" s="4"/>
      <c r="O32" s="4"/>
      <c r="P32" s="4"/>
      <c r="Q32" s="10">
        <f t="shared" si="0"/>
        <v>99</v>
      </c>
    </row>
    <row r="33" spans="2:17" x14ac:dyDescent="0.3">
      <c r="B33" s="6">
        <f t="shared" si="1"/>
        <v>25</v>
      </c>
      <c r="C33" s="6" t="str">
        <f>[2]sheet1!B27</f>
        <v>231U0322</v>
      </c>
      <c r="D33" s="28" t="str">
        <f>[2]sheet1!C27</f>
        <v>TOTO BAUTISTA YESENIA</v>
      </c>
      <c r="E33" s="28"/>
      <c r="F33" s="28"/>
      <c r="G33" s="28"/>
      <c r="H33" s="28"/>
      <c r="I33" s="28"/>
      <c r="J33" s="4">
        <v>100</v>
      </c>
      <c r="K33" s="4">
        <v>100</v>
      </c>
      <c r="L33" s="4">
        <v>100</v>
      </c>
      <c r="M33" s="4">
        <v>100</v>
      </c>
      <c r="N33" s="4"/>
      <c r="O33" s="4"/>
      <c r="P33" s="4"/>
      <c r="Q33" s="10">
        <f t="shared" si="0"/>
        <v>100</v>
      </c>
    </row>
    <row r="34" spans="2:17" x14ac:dyDescent="0.3">
      <c r="B34" s="6">
        <f t="shared" si="1"/>
        <v>26</v>
      </c>
      <c r="C34" s="6" t="str">
        <f>[2]sheet1!B28</f>
        <v>231U0324</v>
      </c>
      <c r="D34" s="28" t="str">
        <f>[2]sheet1!C28</f>
        <v>TRICHE HIPOLITO JOSELIN DEL CARMEN</v>
      </c>
      <c r="E34" s="28"/>
      <c r="F34" s="28"/>
      <c r="G34" s="28"/>
      <c r="H34" s="28"/>
      <c r="I34" s="28"/>
      <c r="J34" s="4">
        <v>94</v>
      </c>
      <c r="K34" s="4">
        <v>0</v>
      </c>
      <c r="L34" s="4">
        <v>100</v>
      </c>
      <c r="M34" s="4">
        <v>100</v>
      </c>
      <c r="N34" s="4"/>
      <c r="O34" s="4"/>
      <c r="P34" s="4"/>
      <c r="Q34" s="10">
        <f t="shared" si="0"/>
        <v>73.5</v>
      </c>
    </row>
    <row r="35" spans="2:17" x14ac:dyDescent="0.3">
      <c r="B35" s="6">
        <f t="shared" si="1"/>
        <v>27</v>
      </c>
      <c r="C35" s="6" t="str">
        <f>[2]sheet1!B29</f>
        <v>221U0479</v>
      </c>
      <c r="D35" s="28" t="str">
        <f>[2]sheet1!C29</f>
        <v>VARA GARCIA ADOLFO</v>
      </c>
      <c r="E35" s="28"/>
      <c r="F35" s="28"/>
      <c r="G35" s="28"/>
      <c r="H35" s="28"/>
      <c r="I35" s="28"/>
      <c r="J35" s="4">
        <v>0</v>
      </c>
      <c r="K35" s="4">
        <v>0</v>
      </c>
      <c r="L35" s="4">
        <v>0</v>
      </c>
      <c r="M35" s="4">
        <v>0</v>
      </c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 t="str">
        <f>[2]sheet1!B30</f>
        <v>231U0327</v>
      </c>
      <c r="D36" s="28" t="str">
        <f>[2]sheet1!C30</f>
        <v>VELAZCO PUCHETA OSMAR DE JESUS</v>
      </c>
      <c r="E36" s="28"/>
      <c r="F36" s="28"/>
      <c r="G36" s="28"/>
      <c r="H36" s="28"/>
      <c r="I36" s="28"/>
      <c r="J36" s="4">
        <v>80</v>
      </c>
      <c r="K36" s="4">
        <v>97</v>
      </c>
      <c r="L36" s="4">
        <v>90</v>
      </c>
      <c r="M36" s="4">
        <v>100</v>
      </c>
      <c r="N36" s="4"/>
      <c r="O36" s="4"/>
      <c r="P36" s="4"/>
      <c r="Q36" s="10">
        <f t="shared" si="0"/>
        <v>91.75</v>
      </c>
    </row>
    <row r="37" spans="2:17" x14ac:dyDescent="0.3">
      <c r="B37" s="6">
        <f t="shared" si="1"/>
        <v>29</v>
      </c>
      <c r="C37" s="6" t="str">
        <f>[2]sheet1!B31</f>
        <v>231U0666</v>
      </c>
      <c r="D37" s="28" t="str">
        <f>[2]sheet1!C31</f>
        <v>ZARCO TENORIO WILLIAMS</v>
      </c>
      <c r="E37" s="28"/>
      <c r="F37" s="28"/>
      <c r="G37" s="28"/>
      <c r="H37" s="28"/>
      <c r="I37" s="28"/>
      <c r="J37" s="4"/>
      <c r="K37" s="4">
        <v>80</v>
      </c>
      <c r="L37" s="4"/>
      <c r="M37" s="4">
        <v>70</v>
      </c>
      <c r="N37" s="4"/>
      <c r="O37" s="4"/>
      <c r="P37" s="4"/>
      <c r="Q37" s="10">
        <f t="shared" si="0"/>
        <v>37.5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2">COUNTIF(K9:K53,"&gt;=70")</f>
        <v>26</v>
      </c>
      <c r="L54" s="11">
        <f t="shared" si="2"/>
        <v>25</v>
      </c>
      <c r="M54" s="11">
        <f t="shared" si="2"/>
        <v>27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25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4">COUNTIF(K9:K53,"&lt;70")</f>
        <v>3</v>
      </c>
      <c r="L55" s="12">
        <f t="shared" si="4"/>
        <v>3</v>
      </c>
      <c r="M55" s="12">
        <f t="shared" si="4"/>
        <v>2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28</v>
      </c>
      <c r="K56" s="12">
        <f t="shared" ref="K56:Q56" si="5">COUNT(K9:K53)</f>
        <v>29</v>
      </c>
      <c r="L56" s="12">
        <f t="shared" si="5"/>
        <v>28</v>
      </c>
      <c r="M56" s="12">
        <f t="shared" si="5"/>
        <v>29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29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0.9642857142857143</v>
      </c>
      <c r="K57" s="14">
        <f t="shared" ref="K57:Q57" si="6">K54/K56</f>
        <v>0.89655172413793105</v>
      </c>
      <c r="L57" s="14">
        <f t="shared" si="6"/>
        <v>0.8928571428571429</v>
      </c>
      <c r="M57" s="14">
        <f t="shared" si="6"/>
        <v>0.93103448275862066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0.86206896551724133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3.5714285714285712E-2</v>
      </c>
      <c r="K58" s="13">
        <f t="shared" ref="K58:Q58" si="7">K55/K56</f>
        <v>0.10344827586206896</v>
      </c>
      <c r="L58" s="14">
        <f t="shared" si="7"/>
        <v>0.10714285714285714</v>
      </c>
      <c r="M58" s="14">
        <f t="shared" si="7"/>
        <v>6.8965517241379309E-2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0.13793103448275862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Normal="100" workbookViewId="0">
      <selection activeCell="U9" sqref="U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25</v>
      </c>
      <c r="E4" s="24"/>
      <c r="F4" s="24"/>
      <c r="G4" s="24"/>
      <c r="I4" t="s">
        <v>1</v>
      </c>
      <c r="J4" s="25" t="s">
        <v>27</v>
      </c>
      <c r="K4" s="25"/>
      <c r="M4" t="s">
        <v>2</v>
      </c>
      <c r="N4" s="26">
        <v>41649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tr">
        <f>[3]sheet1!B3</f>
        <v>231U0181</v>
      </c>
      <c r="D9" s="28" t="str">
        <f>[3]sheet1!C3</f>
        <v>AGUIRRE LINDO JOSSELYN ESBEYDI</v>
      </c>
      <c r="E9" s="28"/>
      <c r="F9" s="28"/>
      <c r="G9" s="28"/>
      <c r="H9" s="28"/>
      <c r="I9" s="28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/>
      <c r="P9" s="4"/>
      <c r="Q9" s="10">
        <f>SUM(J9:N9)/5</f>
        <v>100</v>
      </c>
    </row>
    <row r="10" spans="2:18" x14ac:dyDescent="0.3">
      <c r="B10" s="6">
        <f>B9+1</f>
        <v>2</v>
      </c>
      <c r="C10" s="6" t="str">
        <f>[3]sheet1!B4</f>
        <v>231U0186</v>
      </c>
      <c r="D10" s="28" t="str">
        <f>[3]sheet1!C4</f>
        <v>CABADA GONZALEZ CARLOS ALBERTO</v>
      </c>
      <c r="E10" s="28"/>
      <c r="F10" s="28"/>
      <c r="G10" s="28"/>
      <c r="H10" s="28"/>
      <c r="I10" s="28"/>
      <c r="J10" s="4">
        <v>90</v>
      </c>
      <c r="K10" s="4">
        <v>100</v>
      </c>
      <c r="L10" s="4">
        <v>97</v>
      </c>
      <c r="M10" s="4">
        <v>94</v>
      </c>
      <c r="N10" s="4">
        <v>94</v>
      </c>
      <c r="O10" s="4"/>
      <c r="P10" s="4"/>
      <c r="Q10" s="10">
        <f t="shared" ref="Q10:Q26" si="0">SUM(J10:N10)/5</f>
        <v>95</v>
      </c>
    </row>
    <row r="11" spans="2:18" x14ac:dyDescent="0.3">
      <c r="B11" s="6">
        <f t="shared" ref="B11:B53" si="1">B10+1</f>
        <v>3</v>
      </c>
      <c r="C11" s="6" t="str">
        <f>[3]sheet1!B5</f>
        <v>231U0189</v>
      </c>
      <c r="D11" s="28" t="str">
        <f>[3]sheet1!C5</f>
        <v>CHAPOL MARTINEZ KARLA MONSERRAT</v>
      </c>
      <c r="E11" s="28"/>
      <c r="F11" s="28"/>
      <c r="G11" s="28"/>
      <c r="H11" s="28"/>
      <c r="I11" s="28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/>
      <c r="P11" s="4"/>
      <c r="Q11" s="10">
        <f t="shared" si="0"/>
        <v>100</v>
      </c>
    </row>
    <row r="12" spans="2:18" x14ac:dyDescent="0.3">
      <c r="B12" s="6">
        <f t="shared" si="1"/>
        <v>4</v>
      </c>
      <c r="C12" s="6" t="str">
        <f>[3]sheet1!B6</f>
        <v>231U0191</v>
      </c>
      <c r="D12" s="28" t="str">
        <f>[3]sheet1!C6</f>
        <v>COBAXIN XOLO YANET</v>
      </c>
      <c r="E12" s="28"/>
      <c r="F12" s="28"/>
      <c r="G12" s="28"/>
      <c r="H12" s="28"/>
      <c r="I12" s="28"/>
      <c r="J12" s="4">
        <v>85</v>
      </c>
      <c r="K12" s="4">
        <v>100</v>
      </c>
      <c r="L12" s="4">
        <v>97</v>
      </c>
      <c r="M12" s="4">
        <v>97</v>
      </c>
      <c r="N12" s="4">
        <v>97</v>
      </c>
      <c r="O12" s="4"/>
      <c r="P12" s="4"/>
      <c r="Q12" s="10">
        <f t="shared" si="0"/>
        <v>95.2</v>
      </c>
    </row>
    <row r="13" spans="2:18" x14ac:dyDescent="0.3">
      <c r="B13" s="6">
        <f t="shared" si="1"/>
        <v>5</v>
      </c>
      <c r="C13" s="6" t="str">
        <f>[3]sheet1!B7</f>
        <v>231U0192</v>
      </c>
      <c r="D13" s="28" t="str">
        <f>[3]sheet1!C7</f>
        <v>COBIX OSORIO CARLOS AUGUSTO</v>
      </c>
      <c r="E13" s="28"/>
      <c r="F13" s="28"/>
      <c r="G13" s="28"/>
      <c r="H13" s="28"/>
      <c r="I13" s="28"/>
      <c r="J13" s="4">
        <v>97</v>
      </c>
      <c r="K13" s="4">
        <v>100</v>
      </c>
      <c r="L13" s="4">
        <v>97</v>
      </c>
      <c r="M13" s="4">
        <v>97</v>
      </c>
      <c r="N13" s="4">
        <v>97</v>
      </c>
      <c r="O13" s="4"/>
      <c r="P13" s="4"/>
      <c r="Q13" s="10">
        <f t="shared" si="0"/>
        <v>97.6</v>
      </c>
    </row>
    <row r="14" spans="2:18" x14ac:dyDescent="0.3">
      <c r="B14" s="6">
        <f t="shared" si="1"/>
        <v>6</v>
      </c>
      <c r="C14" s="6" t="str">
        <f>[3]sheet1!B8</f>
        <v>231U0195</v>
      </c>
      <c r="D14" s="28" t="str">
        <f>[3]sheet1!C8</f>
        <v>CRUZ FLORES ALONDRA YARAVI NAIBITH</v>
      </c>
      <c r="E14" s="28"/>
      <c r="F14" s="28"/>
      <c r="G14" s="28"/>
      <c r="H14" s="28"/>
      <c r="I14" s="28"/>
      <c r="J14" s="4">
        <v>97</v>
      </c>
      <c r="K14" s="4">
        <v>100</v>
      </c>
      <c r="L14" s="4">
        <v>94</v>
      </c>
      <c r="M14" s="4">
        <v>90</v>
      </c>
      <c r="N14" s="4">
        <v>90</v>
      </c>
      <c r="O14" s="4"/>
      <c r="P14" s="4"/>
      <c r="Q14" s="10">
        <f t="shared" si="0"/>
        <v>94.2</v>
      </c>
    </row>
    <row r="15" spans="2:18" x14ac:dyDescent="0.3">
      <c r="B15" s="6">
        <f t="shared" si="1"/>
        <v>7</v>
      </c>
      <c r="C15" s="6" t="str">
        <f>[3]sheet1!B9</f>
        <v>231U0197</v>
      </c>
      <c r="D15" s="28" t="str">
        <f>[3]sheet1!C9</f>
        <v>DOMINGUEZ MORALES XIMENA</v>
      </c>
      <c r="E15" s="28"/>
      <c r="F15" s="28"/>
      <c r="G15" s="28"/>
      <c r="H15" s="28"/>
      <c r="I15" s="28"/>
      <c r="J15" s="4">
        <v>93</v>
      </c>
      <c r="K15" s="4">
        <v>100</v>
      </c>
      <c r="L15" s="4">
        <v>100</v>
      </c>
      <c r="M15" s="4">
        <v>100</v>
      </c>
      <c r="N15" s="4">
        <v>100</v>
      </c>
      <c r="O15" s="4"/>
      <c r="P15" s="4"/>
      <c r="Q15" s="10">
        <f t="shared" si="0"/>
        <v>98.6</v>
      </c>
    </row>
    <row r="16" spans="2:18" x14ac:dyDescent="0.3">
      <c r="B16" s="6">
        <f t="shared" si="1"/>
        <v>8</v>
      </c>
      <c r="C16" s="6" t="str">
        <f>[3]sheet1!B10</f>
        <v>231U0635</v>
      </c>
      <c r="D16" s="28" t="str">
        <f>[3]sheet1!C10</f>
        <v>ESCOBAR ROSAS JOAQUIN DAGOBERTO</v>
      </c>
      <c r="E16" s="28"/>
      <c r="F16" s="28"/>
      <c r="G16" s="28"/>
      <c r="H16" s="28"/>
      <c r="I16" s="28"/>
      <c r="J16" s="4">
        <v>82</v>
      </c>
      <c r="K16" s="4">
        <v>0</v>
      </c>
      <c r="L16" s="4">
        <v>91</v>
      </c>
      <c r="M16" s="4">
        <v>0</v>
      </c>
      <c r="N16" s="4">
        <v>0</v>
      </c>
      <c r="O16" s="4"/>
      <c r="P16" s="4"/>
      <c r="Q16" s="10">
        <f t="shared" si="0"/>
        <v>34.6</v>
      </c>
    </row>
    <row r="17" spans="2:17" x14ac:dyDescent="0.3">
      <c r="B17" s="6">
        <f t="shared" si="1"/>
        <v>9</v>
      </c>
      <c r="C17" s="6" t="str">
        <f>[3]sheet1!B11</f>
        <v>231U0208</v>
      </c>
      <c r="D17" s="28" t="str">
        <f>[3]sheet1!C11</f>
        <v>MARCIAL GARCIA ALAN ANTONIO</v>
      </c>
      <c r="E17" s="28"/>
      <c r="F17" s="28"/>
      <c r="G17" s="28"/>
      <c r="H17" s="28"/>
      <c r="I17" s="28"/>
      <c r="J17" s="4">
        <v>82</v>
      </c>
      <c r="K17" s="4">
        <v>94</v>
      </c>
      <c r="L17" s="4">
        <v>97</v>
      </c>
      <c r="M17" s="4">
        <v>85</v>
      </c>
      <c r="N17" s="4">
        <v>85</v>
      </c>
      <c r="O17" s="4"/>
      <c r="P17" s="4"/>
      <c r="Q17" s="10">
        <f t="shared" si="0"/>
        <v>88.6</v>
      </c>
    </row>
    <row r="18" spans="2:17" x14ac:dyDescent="0.3">
      <c r="B18" s="6">
        <f t="shared" si="1"/>
        <v>10</v>
      </c>
      <c r="C18" s="6" t="str">
        <f>[3]sheet1!B12</f>
        <v>231U0213</v>
      </c>
      <c r="D18" s="28" t="str">
        <f>[3]sheet1!C12</f>
        <v>MORALES CANO AISHA SHECCID</v>
      </c>
      <c r="E18" s="28"/>
      <c r="F18" s="28"/>
      <c r="G18" s="28"/>
      <c r="H18" s="28"/>
      <c r="I18" s="28"/>
      <c r="J18" s="4">
        <v>93</v>
      </c>
      <c r="K18" s="4">
        <v>100</v>
      </c>
      <c r="L18" s="4">
        <v>100</v>
      </c>
      <c r="M18" s="4">
        <v>100</v>
      </c>
      <c r="N18" s="4">
        <v>100</v>
      </c>
      <c r="O18" s="4"/>
      <c r="P18" s="4"/>
      <c r="Q18" s="10">
        <f t="shared" si="0"/>
        <v>98.6</v>
      </c>
    </row>
    <row r="19" spans="2:17" x14ac:dyDescent="0.3">
      <c r="B19" s="6">
        <f t="shared" si="1"/>
        <v>11</v>
      </c>
      <c r="C19" s="6" t="str">
        <f>[3]sheet1!B13</f>
        <v>231U0215</v>
      </c>
      <c r="D19" s="28" t="str">
        <f>[3]sheet1!C13</f>
        <v>MORISCO LOPEZ ANUAR EDUARDO</v>
      </c>
      <c r="E19" s="28"/>
      <c r="F19" s="28"/>
      <c r="G19" s="28"/>
      <c r="H19" s="28"/>
      <c r="I19" s="28"/>
      <c r="J19" s="4">
        <v>70</v>
      </c>
      <c r="K19" s="4">
        <v>82</v>
      </c>
      <c r="L19" s="4">
        <v>0</v>
      </c>
      <c r="M19" s="4">
        <v>0</v>
      </c>
      <c r="N19" s="4">
        <v>0</v>
      </c>
      <c r="O19" s="4"/>
      <c r="P19" s="4"/>
      <c r="Q19" s="10">
        <f t="shared" si="0"/>
        <v>30.4</v>
      </c>
    </row>
    <row r="20" spans="2:17" x14ac:dyDescent="0.3">
      <c r="B20" s="6">
        <f t="shared" si="1"/>
        <v>12</v>
      </c>
      <c r="C20" s="6" t="str">
        <f>[3]sheet1!B14</f>
        <v>231U0216</v>
      </c>
      <c r="D20" s="28" t="str">
        <f>[3]sheet1!C14</f>
        <v>MORTERA ELIAS ALEXANDER</v>
      </c>
      <c r="E20" s="28"/>
      <c r="F20" s="28"/>
      <c r="G20" s="28"/>
      <c r="H20" s="28"/>
      <c r="I20" s="28"/>
      <c r="J20" s="4">
        <v>91</v>
      </c>
      <c r="K20" s="4">
        <v>100</v>
      </c>
      <c r="L20" s="4">
        <v>97</v>
      </c>
      <c r="M20" s="4">
        <v>75</v>
      </c>
      <c r="N20" s="4">
        <v>75</v>
      </c>
      <c r="O20" s="4"/>
      <c r="P20" s="4"/>
      <c r="Q20" s="10">
        <f t="shared" si="0"/>
        <v>87.6</v>
      </c>
    </row>
    <row r="21" spans="2:17" x14ac:dyDescent="0.3">
      <c r="B21" s="6">
        <f t="shared" si="1"/>
        <v>13</v>
      </c>
      <c r="C21" s="6" t="str">
        <f>[3]sheet1!B15</f>
        <v>231U0223</v>
      </c>
      <c r="D21" s="28" t="str">
        <f>[3]sheet1!C15</f>
        <v>PUCHETA VILLALOBOS JOSÉ MANUEL</v>
      </c>
      <c r="E21" s="28"/>
      <c r="F21" s="28"/>
      <c r="G21" s="28"/>
      <c r="H21" s="28"/>
      <c r="I21" s="28"/>
      <c r="J21" s="4">
        <v>0</v>
      </c>
      <c r="K21" s="4">
        <v>88</v>
      </c>
      <c r="L21" s="4">
        <v>96</v>
      </c>
      <c r="M21" s="4">
        <v>100</v>
      </c>
      <c r="N21" s="4">
        <v>100</v>
      </c>
      <c r="O21" s="4"/>
      <c r="P21" s="4"/>
      <c r="Q21" s="10">
        <f t="shared" si="0"/>
        <v>76.8</v>
      </c>
    </row>
    <row r="22" spans="2:17" x14ac:dyDescent="0.3">
      <c r="B22" s="6">
        <f t="shared" si="1"/>
        <v>14</v>
      </c>
      <c r="C22" s="6" t="str">
        <f>[3]sheet1!B16</f>
        <v>231U0224</v>
      </c>
      <c r="D22" s="28" t="str">
        <f>[3]sheet1!C16</f>
        <v>QUEZADA CHACHA CARLOS RAYMUNDO</v>
      </c>
      <c r="E22" s="28"/>
      <c r="F22" s="28"/>
      <c r="G22" s="28"/>
      <c r="H22" s="28"/>
      <c r="I22" s="28"/>
      <c r="J22" s="4">
        <v>93</v>
      </c>
      <c r="K22" s="4">
        <v>100</v>
      </c>
      <c r="L22" s="4">
        <v>94</v>
      </c>
      <c r="M22" s="4">
        <v>100</v>
      </c>
      <c r="N22" s="4">
        <v>100</v>
      </c>
      <c r="O22" s="4"/>
      <c r="P22" s="4"/>
      <c r="Q22" s="10">
        <f t="shared" si="0"/>
        <v>97.4</v>
      </c>
    </row>
    <row r="23" spans="2:17" x14ac:dyDescent="0.3">
      <c r="B23" s="6">
        <f t="shared" si="1"/>
        <v>15</v>
      </c>
      <c r="C23" s="6" t="str">
        <f>[3]sheet1!B17</f>
        <v>231U0226</v>
      </c>
      <c r="D23" s="28" t="str">
        <f>[3]sheet1!C17</f>
        <v>REYES TORNADO JUAN FERNANDO</v>
      </c>
      <c r="E23" s="28"/>
      <c r="F23" s="28"/>
      <c r="G23" s="28"/>
      <c r="H23" s="28"/>
      <c r="I23" s="28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/>
      <c r="P23" s="4"/>
      <c r="Q23" s="10">
        <f t="shared" si="0"/>
        <v>100</v>
      </c>
    </row>
    <row r="24" spans="2:17" x14ac:dyDescent="0.3">
      <c r="B24" s="6">
        <f t="shared" si="1"/>
        <v>16</v>
      </c>
      <c r="C24" s="6" t="str">
        <f>[3]sheet1!B18</f>
        <v>231U0228</v>
      </c>
      <c r="D24" s="28" t="str">
        <f>[3]sheet1!C18</f>
        <v>ROVIRA MACARIO EDUARDO</v>
      </c>
      <c r="E24" s="28"/>
      <c r="F24" s="28"/>
      <c r="G24" s="28"/>
      <c r="H24" s="28"/>
      <c r="I24" s="28"/>
      <c r="J24" s="4">
        <v>94</v>
      </c>
      <c r="K24" s="4">
        <v>100</v>
      </c>
      <c r="L24" s="4">
        <v>97</v>
      </c>
      <c r="M24" s="4">
        <v>97</v>
      </c>
      <c r="N24" s="4">
        <v>97</v>
      </c>
      <c r="O24" s="4"/>
      <c r="P24" s="4"/>
      <c r="Q24" s="10">
        <f t="shared" si="0"/>
        <v>97</v>
      </c>
    </row>
    <row r="25" spans="2:17" x14ac:dyDescent="0.3">
      <c r="B25" s="6">
        <f t="shared" si="1"/>
        <v>17</v>
      </c>
      <c r="C25" s="6" t="str">
        <f>[3]sheet1!B19</f>
        <v>231U0232</v>
      </c>
      <c r="D25" s="28" t="str">
        <f>[3]sheet1!C19</f>
        <v>TEPOX CHAPOL CARLOS</v>
      </c>
      <c r="E25" s="28"/>
      <c r="F25" s="28"/>
      <c r="G25" s="28"/>
      <c r="H25" s="28"/>
      <c r="I25" s="28"/>
      <c r="J25" s="4">
        <v>93</v>
      </c>
      <c r="K25" s="4">
        <v>100</v>
      </c>
      <c r="L25" s="4">
        <v>97</v>
      </c>
      <c r="M25" s="4">
        <v>96</v>
      </c>
      <c r="N25" s="4">
        <v>96</v>
      </c>
      <c r="O25" s="4"/>
      <c r="P25" s="4"/>
      <c r="Q25" s="10">
        <f t="shared" si="0"/>
        <v>96.4</v>
      </c>
    </row>
    <row r="26" spans="2:17" x14ac:dyDescent="0.3">
      <c r="B26" s="6">
        <f t="shared" si="1"/>
        <v>18</v>
      </c>
      <c r="C26" s="6" t="str">
        <f>[3]sheet1!B20</f>
        <v>231U0234</v>
      </c>
      <c r="D26" s="28" t="str">
        <f>[3]sheet1!C20</f>
        <v>VILLAFUERTE CHONTAL YOSHUA</v>
      </c>
      <c r="E26" s="28"/>
      <c r="F26" s="28"/>
      <c r="G26" s="28"/>
      <c r="H26" s="28"/>
      <c r="I26" s="28"/>
      <c r="J26" s="4">
        <v>92</v>
      </c>
      <c r="K26" s="4">
        <v>100</v>
      </c>
      <c r="L26" s="4">
        <v>94</v>
      </c>
      <c r="M26" s="4">
        <v>100</v>
      </c>
      <c r="N26" s="4">
        <v>100</v>
      </c>
      <c r="O26" s="4"/>
      <c r="P26" s="4"/>
      <c r="Q26" s="10">
        <f t="shared" si="0"/>
        <v>97.2</v>
      </c>
    </row>
    <row r="27" spans="2:17" x14ac:dyDescent="0.3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17</v>
      </c>
      <c r="M54" s="11">
        <f t="shared" si="2"/>
        <v>16</v>
      </c>
      <c r="N54" s="11">
        <f t="shared" si="2"/>
        <v>16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16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2</v>
      </c>
      <c r="N55" s="12">
        <f t="shared" si="4"/>
        <v>2</v>
      </c>
      <c r="O55" s="12">
        <f t="shared" si="4"/>
        <v>0</v>
      </c>
      <c r="P55" s="12">
        <f t="shared" si="4"/>
        <v>0</v>
      </c>
      <c r="Q55" s="12">
        <f t="shared" si="4"/>
        <v>2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18</v>
      </c>
      <c r="K56" s="12">
        <f t="shared" ref="K56:Q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0</v>
      </c>
      <c r="P56" s="12">
        <f t="shared" si="5"/>
        <v>0</v>
      </c>
      <c r="Q56" s="12">
        <f t="shared" si="5"/>
        <v>18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0.94444444444444442</v>
      </c>
      <c r="K57" s="14">
        <f t="shared" ref="K57:Q57" si="6">K54/K56</f>
        <v>0.94444444444444442</v>
      </c>
      <c r="L57" s="14">
        <f t="shared" si="6"/>
        <v>0.94444444444444442</v>
      </c>
      <c r="M57" s="14">
        <f t="shared" si="6"/>
        <v>0.88888888888888884</v>
      </c>
      <c r="N57" s="14">
        <f t="shared" si="6"/>
        <v>0.88888888888888884</v>
      </c>
      <c r="O57" s="14" t="e">
        <f t="shared" si="6"/>
        <v>#DIV/0!</v>
      </c>
      <c r="P57" s="14" t="e">
        <f t="shared" si="6"/>
        <v>#DIV/0!</v>
      </c>
      <c r="Q57" s="14">
        <f t="shared" si="6"/>
        <v>0.88888888888888884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5.5555555555555552E-2</v>
      </c>
      <c r="K58" s="13">
        <f t="shared" ref="K58:Q58" si="7">K55/K56</f>
        <v>5.5555555555555552E-2</v>
      </c>
      <c r="L58" s="14">
        <f t="shared" si="7"/>
        <v>5.5555555555555552E-2</v>
      </c>
      <c r="M58" s="14">
        <f t="shared" si="7"/>
        <v>0.1111111111111111</v>
      </c>
      <c r="N58" s="14">
        <f t="shared" si="7"/>
        <v>0.1111111111111111</v>
      </c>
      <c r="O58" s="14" t="e">
        <f t="shared" si="7"/>
        <v>#DIV/0!</v>
      </c>
      <c r="P58" s="14" t="e">
        <f t="shared" si="7"/>
        <v>#DIV/0!</v>
      </c>
      <c r="Q58" s="14">
        <f t="shared" si="7"/>
        <v>0.1111111111111111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3" zoomScale="84" zoomScaleNormal="84" workbookViewId="0">
      <selection activeCell="R26" sqref="R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0"/>
      <c r="E9" s="30"/>
      <c r="F9" s="30"/>
      <c r="G9" s="30"/>
      <c r="H9" s="30"/>
      <c r="I9" s="3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30"/>
      <c r="E10" s="30"/>
      <c r="F10" s="30"/>
      <c r="G10" s="30"/>
      <c r="H10" s="30"/>
      <c r="I10" s="3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30"/>
      <c r="E11" s="30"/>
      <c r="F11" s="30"/>
      <c r="G11" s="30"/>
      <c r="H11" s="30"/>
      <c r="I11" s="3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ESTADMONI</vt:lpstr>
      <vt:lpstr>FFISICA</vt:lpstr>
      <vt:lpstr>MATEAPLIC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Artemio</cp:lastModifiedBy>
  <cp:lastPrinted>2023-03-21T15:13:53Z</cp:lastPrinted>
  <dcterms:created xsi:type="dcterms:W3CDTF">2023-03-14T19:16:59Z</dcterms:created>
  <dcterms:modified xsi:type="dcterms:W3CDTF">2024-01-10T17:22:05Z</dcterms:modified>
</cp:coreProperties>
</file>