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aboratorio\Desktop\"/>
    </mc:Choice>
  </mc:AlternateContent>
  <bookViews>
    <workbookView xWindow="-120" yWindow="-120" windowWidth="20730" windowHeight="11160" activeTab="1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'1'!$A$1:$N$36</definedName>
    <definedName name="_xlnm.Print_Area" localSheetId="1">'2'!$A$1:$N$37</definedName>
    <definedName name="_xlnm.Print_Area" localSheetId="2">'3'!$A$1:$N$37</definedName>
    <definedName name="_xlnm.Print_Area" localSheetId="3">'4'!$A$1:$N$36</definedName>
    <definedName name="_xlnm.Print_Area" localSheetId="4">Final!$A$1:$N$36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8" i="22" l="1"/>
  <c r="D17" i="22"/>
  <c r="D16" i="22"/>
  <c r="D15" i="22"/>
  <c r="L16" i="24" l="1"/>
  <c r="L15" i="24"/>
  <c r="L14" i="24"/>
  <c r="E16" i="25" l="1"/>
  <c r="E17" i="25"/>
  <c r="E18" i="25"/>
  <c r="E19" i="25"/>
  <c r="E20" i="25"/>
  <c r="E21" i="25"/>
  <c r="E22" i="25"/>
  <c r="E23" i="25"/>
  <c r="E24" i="25"/>
  <c r="E25" i="25"/>
  <c r="E26" i="25"/>
  <c r="D26" i="25"/>
  <c r="D25" i="25"/>
  <c r="D24" i="25"/>
  <c r="D23" i="25"/>
  <c r="D22" i="25"/>
  <c r="D21" i="25"/>
  <c r="D20" i="25"/>
  <c r="D19" i="25"/>
  <c r="D18" i="25"/>
  <c r="D17" i="25"/>
  <c r="D16" i="25"/>
  <c r="C16" i="25"/>
  <c r="C17" i="25"/>
  <c r="C18" i="25"/>
  <c r="C19" i="25"/>
  <c r="C20" i="25"/>
  <c r="C21" i="25"/>
  <c r="C22" i="25"/>
  <c r="C23" i="25"/>
  <c r="C24" i="25"/>
  <c r="C25" i="25"/>
  <c r="C26" i="25"/>
  <c r="N27" i="25" l="1"/>
  <c r="M27" i="25"/>
  <c r="K27" i="25"/>
  <c r="G27" i="25"/>
  <c r="F27" i="25"/>
  <c r="I26" i="25"/>
  <c r="A26" i="25"/>
  <c r="I25" i="25"/>
  <c r="A25" i="25"/>
  <c r="I24" i="25"/>
  <c r="A24" i="25"/>
  <c r="I23" i="25"/>
  <c r="A23" i="25"/>
  <c r="I22" i="25"/>
  <c r="A22" i="25"/>
  <c r="I21" i="25"/>
  <c r="A21" i="25"/>
  <c r="A20" i="25"/>
  <c r="A19" i="25"/>
  <c r="A18" i="25"/>
  <c r="I17" i="25"/>
  <c r="A17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6" i="25" s="1"/>
  <c r="L8" i="25"/>
  <c r="H8" i="25"/>
  <c r="E8" i="25"/>
  <c r="F27" i="24"/>
  <c r="B10" i="24"/>
  <c r="B36" i="24" s="1"/>
  <c r="L8" i="24"/>
  <c r="H8" i="24"/>
  <c r="E8" i="24"/>
  <c r="N28" i="23"/>
  <c r="M28" i="23"/>
  <c r="K28" i="23"/>
  <c r="D16" i="23"/>
  <c r="C16" i="23"/>
  <c r="C15" i="23"/>
  <c r="E14" i="23"/>
  <c r="D14" i="23"/>
  <c r="C14" i="23"/>
  <c r="A14" i="23"/>
  <c r="B10" i="23"/>
  <c r="B37" i="23" s="1"/>
  <c r="L8" i="23"/>
  <c r="H8" i="23"/>
  <c r="E8" i="23"/>
  <c r="L15" i="22"/>
  <c r="L16" i="22"/>
  <c r="D14" i="22"/>
  <c r="B10" i="22"/>
  <c r="B37" i="22" s="1"/>
  <c r="L8" i="22"/>
  <c r="H8" i="22"/>
  <c r="E8" i="22"/>
  <c r="N28" i="22"/>
  <c r="M28" i="22"/>
  <c r="K28" i="22"/>
  <c r="F28" i="22"/>
  <c r="N27" i="10"/>
  <c r="M27" i="10"/>
  <c r="K27" i="10"/>
  <c r="G27" i="10"/>
  <c r="F27" i="10"/>
  <c r="E27" i="10"/>
  <c r="L15" i="10"/>
  <c r="L14" i="10"/>
  <c r="L14" i="25" l="1"/>
  <c r="L15" i="25"/>
  <c r="H14" i="25"/>
  <c r="H15" i="25"/>
  <c r="E27" i="25"/>
  <c r="E27" i="24"/>
  <c r="L14" i="23"/>
  <c r="L16" i="23"/>
  <c r="E28" i="23"/>
  <c r="L14" i="22"/>
  <c r="E28" i="22"/>
  <c r="I27" i="10"/>
  <c r="L27" i="10"/>
  <c r="I27" i="25" l="1"/>
  <c r="L27" i="25"/>
  <c r="H27" i="25"/>
  <c r="L27" i="24"/>
  <c r="L28" i="23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<sst xmlns="http://schemas.openxmlformats.org/spreadsheetml/2006/main" count="215" uniqueCount="50">
  <si>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</si>
  <si>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</si>
  <si>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</si>
  <si>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</si>
  <si>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</si>
  <si>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</si>
  <si>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</si>
  <si>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</si>
  <si>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</si>
  <si>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</si>
  <si>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</si>
  <si>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</si>
  <si>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</si>
  <si>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</si>
  <si>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</si>
  <si>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</si>
  <si>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</si>
  <si>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</si>
  <si>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</si>
  <si>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</si>
  <si>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</si>
  <si>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</si>
  <si>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</si>
  <si>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</si>
  <si>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</si>
  <si>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</si>
  <si>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</si>
  <si>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</si>
  <si>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</si>
  <si>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</si>
  <si>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</si>
  <si>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ING. ANGEL RODRIGUEZ RUIZ</t>
  </si>
  <si>
    <t>IEME</t>
  </si>
  <si>
    <t>JEFE DE CARRERA</t>
  </si>
  <si>
    <t>PROFESOR</t>
  </si>
  <si>
    <t>ELECTROMECANICA</t>
  </si>
  <si>
    <r>
      <rPr>
        <sz val="10"/>
        <color theme="1"/>
        <rFont val="Arial"/>
        <family val="2"/>
      </rPr>
      <t>ING.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ANGEL RODRIGUEZ RUIZ</t>
    </r>
  </si>
  <si>
    <t>M.I.I ESTEBAN DOMINGUEZ FISCAL</t>
  </si>
  <si>
    <t>III</t>
  </si>
  <si>
    <t>T</t>
  </si>
  <si>
    <t>SEPTIEMBRE 2023- ENERO 2024</t>
  </si>
  <si>
    <t>TECNOLOGIA DE LOS MATERIALES</t>
  </si>
  <si>
    <t>302-A</t>
  </si>
  <si>
    <t>DINAMICA</t>
  </si>
  <si>
    <t>302-B</t>
  </si>
  <si>
    <t>MAQUINAS ELECTRICAS</t>
  </si>
  <si>
    <t>602 U</t>
  </si>
  <si>
    <t>SEMINARIO DE DESARROLLO PROFESIONAL</t>
  </si>
  <si>
    <t>ARRAS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</si>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</sst>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638735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683559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opLeftCell="B1" zoomScale="112" zoomScaleNormal="112" zoomScaleSheetLayoutView="100" workbookViewId="0">
      <selection activeCell="E14" sqref="E14:E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0.85546875" style="1" customWidth="1"/>
    <col min="4" max="4" width="21.85546875" style="1" customWidth="1"/>
    <col min="5" max="5" width="9.42578125" style="1" customWidth="1"/>
    <col min="6" max="9" width="7.5703125" style="1" customWidth="1"/>
    <col min="10" max="10" width="17.57031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35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 t="s">
        <v>4</v>
      </c>
      <c r="C8" s="34"/>
      <c r="D8" s="14" t="s">
        <v>5</v>
      </c>
      <c r="E8" s="5">
        <v>5</v>
      </c>
      <c r="G8" s="4" t="s">
        <v>6</v>
      </c>
      <c r="H8" s="5">
        <v>4</v>
      </c>
      <c r="I8" s="33" t="s">
        <v>7</v>
      </c>
      <c r="J8" s="33"/>
      <c r="K8" s="33"/>
      <c r="L8" s="34" t="s">
        <v>40</v>
      </c>
      <c r="M8" s="34"/>
      <c r="N8" s="34"/>
    </row>
    <row r="10" spans="1:14" x14ac:dyDescent="0.2">
      <c r="A10" s="4" t="s">
        <v>8</v>
      </c>
      <c r="B10" s="34" t="s">
        <v>31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8" t="s">
        <v>41</v>
      </c>
      <c r="B14" s="21" t="s">
        <v>21</v>
      </c>
      <c r="C14" s="21" t="s">
        <v>42</v>
      </c>
      <c r="D14" s="9" t="s">
        <v>32</v>
      </c>
      <c r="E14" s="9">
        <v>35</v>
      </c>
      <c r="F14" s="9">
        <v>35</v>
      </c>
      <c r="G14" s="9"/>
      <c r="H14" s="10"/>
      <c r="I14" s="9">
        <v>0</v>
      </c>
      <c r="J14" s="10"/>
      <c r="K14" s="9">
        <v>0</v>
      </c>
      <c r="L14" s="10">
        <f t="shared" ref="L14:L27" si="0">K14/E14</f>
        <v>0</v>
      </c>
      <c r="M14" s="9">
        <v>85</v>
      </c>
      <c r="N14" s="15">
        <v>0.68</v>
      </c>
    </row>
    <row r="15" spans="1:14" s="11" customFormat="1" x14ac:dyDescent="0.2">
      <c r="A15" s="8" t="s">
        <v>43</v>
      </c>
      <c r="B15" s="21" t="s">
        <v>21</v>
      </c>
      <c r="C15" s="21" t="s">
        <v>42</v>
      </c>
      <c r="D15" s="9" t="s">
        <v>32</v>
      </c>
      <c r="E15" s="9">
        <v>33</v>
      </c>
      <c r="F15" s="9">
        <v>33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85</v>
      </c>
      <c r="N15" s="15">
        <v>0.66</v>
      </c>
    </row>
    <row r="16" spans="1:14" s="11" customFormat="1" x14ac:dyDescent="0.2">
      <c r="A16" s="8" t="s">
        <v>41</v>
      </c>
      <c r="B16" s="21" t="s">
        <v>21</v>
      </c>
      <c r="C16" s="21" t="s">
        <v>44</v>
      </c>
      <c r="D16" s="9" t="s">
        <v>32</v>
      </c>
      <c r="E16" s="9">
        <v>15</v>
      </c>
      <c r="F16" s="9">
        <v>15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88</v>
      </c>
      <c r="N16" s="15">
        <v>0.46</v>
      </c>
    </row>
    <row r="17" spans="1:14" s="11" customFormat="1" x14ac:dyDescent="0.2">
      <c r="A17" s="8" t="s">
        <v>45</v>
      </c>
      <c r="B17" s="21" t="s">
        <v>21</v>
      </c>
      <c r="C17" s="21" t="s">
        <v>46</v>
      </c>
      <c r="D17" s="9" t="s">
        <v>32</v>
      </c>
      <c r="E17" s="9">
        <v>13</v>
      </c>
      <c r="F17" s="9">
        <v>13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86</v>
      </c>
      <c r="N17" s="15">
        <v>0.26</v>
      </c>
    </row>
    <row r="18" spans="1:14" s="11" customFormat="1" ht="25.5" x14ac:dyDescent="0.2">
      <c r="A18" s="8" t="s">
        <v>47</v>
      </c>
      <c r="B18" s="9" t="s">
        <v>21</v>
      </c>
      <c r="C18" s="9" t="s">
        <v>48</v>
      </c>
      <c r="D18" s="9" t="s">
        <v>32</v>
      </c>
      <c r="E18" s="9">
        <v>6</v>
      </c>
      <c r="F18" s="9">
        <v>6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85</v>
      </c>
      <c r="N18" s="15">
        <v>0.56000000000000005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.5" thickBot="1" x14ac:dyDescent="0.25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102</v>
      </c>
      <c r="F27" s="17">
        <f>SUM(F14:F26)</f>
        <v>102</v>
      </c>
      <c r="G27" s="17">
        <f>SUM(G14:G26)</f>
        <v>0</v>
      </c>
      <c r="H27" s="18"/>
      <c r="I27" s="17">
        <f t="shared" ref="I27" si="1">(E27-SUM(F27:G27))-K27</f>
        <v>0</v>
      </c>
      <c r="J27" s="18"/>
      <c r="K27" s="17">
        <f>SUM(K14:K26)</f>
        <v>0</v>
      </c>
      <c r="L27" s="18">
        <f t="shared" si="0"/>
        <v>0</v>
      </c>
      <c r="M27" s="17">
        <f>AVERAGE(M14:M26)</f>
        <v>85.8</v>
      </c>
      <c r="N27" s="19">
        <f>AVERAGE(N14:N26)</f>
        <v>0.52400000000000002</v>
      </c>
    </row>
    <row r="29" spans="1:14" ht="120" customHeight="1" x14ac:dyDescent="0.2">
      <c r="A29" s="30" t="s">
        <v>26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</row>
    <row r="31" spans="1:14" x14ac:dyDescent="0.2">
      <c r="A31" s="12"/>
    </row>
    <row r="32" spans="1:14" x14ac:dyDescent="0.2">
      <c r="B32" s="37" t="s">
        <v>34</v>
      </c>
      <c r="C32" s="37"/>
      <c r="D32" s="37"/>
      <c r="G32" s="22" t="s">
        <v>33</v>
      </c>
      <c r="H32" s="22"/>
      <c r="I32" s="22"/>
      <c r="J32" s="22"/>
    </row>
    <row r="33" spans="1:10" ht="62.25" customHeight="1" x14ac:dyDescent="0.2">
      <c r="B33" s="38"/>
      <c r="C33" s="38"/>
      <c r="D33" s="38"/>
      <c r="G33" s="34"/>
      <c r="H33" s="34"/>
      <c r="I33" s="34"/>
      <c r="J33" s="34"/>
    </row>
    <row r="34" spans="1:10" hidden="1" x14ac:dyDescent="0.2">
      <c r="A34" s="39" t="e">
        <v>#REF!</v>
      </c>
      <c r="B34" s="39"/>
      <c r="C34" s="6"/>
      <c r="E34" s="39"/>
      <c r="F34" s="39"/>
      <c r="G34" s="39"/>
      <c r="H34" s="39"/>
    </row>
    <row r="35" spans="1:10" hidden="1" x14ac:dyDescent="0.2"/>
    <row r="36" spans="1:10" ht="45" customHeight="1" x14ac:dyDescent="0.2">
      <c r="B36" s="40" t="s">
        <v>36</v>
      </c>
      <c r="C36" s="40"/>
      <c r="D36" s="40"/>
      <c r="E36" s="13"/>
      <c r="F36" s="13"/>
      <c r="G36" s="41" t="s">
        <v>37</v>
      </c>
      <c r="H36" s="40"/>
      <c r="I36" s="40"/>
      <c r="J36" s="40"/>
    </row>
  </sheetData>
  <mergeCells count="31">
    <mergeCell ref="A34:B34"/>
    <mergeCell ref="E34:H34"/>
    <mergeCell ref="B36:D36"/>
    <mergeCell ref="G36:J36"/>
    <mergeCell ref="K12:K13"/>
    <mergeCell ref="L12:L13"/>
    <mergeCell ref="B32:D32"/>
    <mergeCell ref="G32:J32"/>
    <mergeCell ref="B33:D33"/>
    <mergeCell ref="G33:J33"/>
    <mergeCell ref="M12:M13"/>
    <mergeCell ref="N12:N13"/>
    <mergeCell ref="A29:N29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13" zoomScale="87" zoomScaleNormal="87" zoomScaleSheetLayoutView="100" workbookViewId="0">
      <selection activeCell="N18" sqref="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9.28515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35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SEPTIEMBRE 2023- ENERO 2024</v>
      </c>
      <c r="M8" s="34"/>
      <c r="N8" s="34"/>
    </row>
    <row r="10" spans="1:14" x14ac:dyDescent="0.2">
      <c r="A10" s="4" t="s">
        <v>8</v>
      </c>
      <c r="B10" s="34" t="str">
        <f>'1'!B10</f>
        <v>ING. ANGEL RODRIGUEZ RUIZ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">
        <v>41</v>
      </c>
      <c r="B14" s="9" t="s">
        <v>49</v>
      </c>
      <c r="C14" s="21" t="s">
        <v>42</v>
      </c>
      <c r="D14" s="9" t="str">
        <f>'1'!D14</f>
        <v>IEME</v>
      </c>
      <c r="E14" s="9">
        <v>35</v>
      </c>
      <c r="F14" s="9">
        <v>32</v>
      </c>
      <c r="G14" s="9"/>
      <c r="H14" s="10"/>
      <c r="I14" s="9">
        <v>3</v>
      </c>
      <c r="J14" s="10"/>
      <c r="K14" s="9">
        <v>0</v>
      </c>
      <c r="L14" s="10">
        <f t="shared" ref="L14:L28" si="0">K14/E14</f>
        <v>0</v>
      </c>
      <c r="M14" s="9">
        <v>78</v>
      </c>
      <c r="N14" s="15">
        <v>0.73</v>
      </c>
    </row>
    <row r="15" spans="1:14" s="11" customFormat="1" x14ac:dyDescent="0.2">
      <c r="A15" s="9" t="s">
        <v>43</v>
      </c>
      <c r="B15" s="9" t="s">
        <v>49</v>
      </c>
      <c r="C15" s="21" t="s">
        <v>42</v>
      </c>
      <c r="D15" s="9" t="str">
        <f>'1'!D15</f>
        <v>IEME</v>
      </c>
      <c r="E15" s="9">
        <v>33</v>
      </c>
      <c r="F15" s="9">
        <v>33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86</v>
      </c>
      <c r="N15" s="15">
        <v>7.0000000000000007E-2</v>
      </c>
    </row>
    <row r="16" spans="1:14" s="11" customFormat="1" x14ac:dyDescent="0.2">
      <c r="A16" s="9" t="s">
        <v>41</v>
      </c>
      <c r="B16" s="9" t="s">
        <v>49</v>
      </c>
      <c r="C16" s="21" t="s">
        <v>44</v>
      </c>
      <c r="D16" s="9" t="str">
        <f>'1'!D16</f>
        <v>IEME</v>
      </c>
      <c r="E16" s="9">
        <v>15</v>
      </c>
      <c r="F16" s="9">
        <v>13</v>
      </c>
      <c r="G16" s="9"/>
      <c r="H16" s="10"/>
      <c r="I16" s="9">
        <v>2</v>
      </c>
      <c r="J16" s="10"/>
      <c r="K16" s="9">
        <v>0</v>
      </c>
      <c r="L16" s="10">
        <f t="shared" si="0"/>
        <v>0</v>
      </c>
      <c r="M16" s="9">
        <v>74</v>
      </c>
      <c r="N16" s="15">
        <v>0.64</v>
      </c>
    </row>
    <row r="17" spans="1:14" s="11" customFormat="1" x14ac:dyDescent="0.2">
      <c r="A17" s="9" t="s">
        <v>45</v>
      </c>
      <c r="B17" s="9" t="s">
        <v>49</v>
      </c>
      <c r="C17" s="21" t="s">
        <v>46</v>
      </c>
      <c r="D17" s="9" t="str">
        <f>'1'!D17</f>
        <v>IEME</v>
      </c>
      <c r="E17" s="9">
        <v>13</v>
      </c>
      <c r="F17" s="9">
        <v>13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88</v>
      </c>
      <c r="N17" s="15">
        <v>0.27</v>
      </c>
    </row>
    <row r="18" spans="1:14" s="11" customFormat="1" ht="25.5" x14ac:dyDescent="0.2">
      <c r="A18" s="9" t="s">
        <v>47</v>
      </c>
      <c r="B18" s="9" t="s">
        <v>49</v>
      </c>
      <c r="C18" s="9" t="s">
        <v>48</v>
      </c>
      <c r="D18" s="9" t="str">
        <f>'1'!D18</f>
        <v>IEME</v>
      </c>
      <c r="E18" s="9">
        <v>7</v>
      </c>
      <c r="F18" s="9">
        <v>7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88</v>
      </c>
      <c r="N18" s="15">
        <v>0.62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103</v>
      </c>
      <c r="F28" s="17">
        <f>SUM(F14:F27)</f>
        <v>98</v>
      </c>
      <c r="G28" s="17"/>
      <c r="H28" s="18"/>
      <c r="I28" s="17">
        <f t="shared" ref="I28" si="1">(E28-SUM(F28:G28))-K28</f>
        <v>5</v>
      </c>
      <c r="J28" s="18"/>
      <c r="K28" s="17">
        <f>SUM(K14:K27)</f>
        <v>0</v>
      </c>
      <c r="L28" s="18">
        <f t="shared" si="0"/>
        <v>0</v>
      </c>
      <c r="M28" s="17">
        <f>AVERAGE(M14:M27)</f>
        <v>82.8</v>
      </c>
      <c r="N28" s="19">
        <f>AVERAGE(N14:N27)</f>
        <v>0.46600000000000003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34</v>
      </c>
      <c r="C33" s="37"/>
      <c r="D33" s="37"/>
      <c r="G33" s="22" t="s">
        <v>33</v>
      </c>
      <c r="H33" s="22"/>
      <c r="I33" s="22"/>
      <c r="J33" s="22"/>
    </row>
    <row r="34" spans="1:10" ht="62.25" customHeight="1" x14ac:dyDescent="0.2">
      <c r="B34" s="42"/>
      <c r="C34" s="42"/>
      <c r="D34" s="42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ING. ANGEL RODRIGUEZ RUIZ</v>
      </c>
      <c r="C37" s="40"/>
      <c r="D37" s="40"/>
      <c r="E37" s="13"/>
      <c r="F37" s="13"/>
      <c r="G37" s="40" t="s">
        <v>37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7" zoomScale="85" zoomScaleNormal="85" zoomScaleSheetLayoutView="100" workbookViewId="0">
      <selection activeCell="L15" sqref="L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35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SEPTIEMBRE 2023- ENERO 2024</v>
      </c>
      <c r="M8" s="34"/>
      <c r="N8" s="34"/>
    </row>
    <row r="10" spans="1:14" x14ac:dyDescent="0.2">
      <c r="A10" s="4" t="s">
        <v>8</v>
      </c>
      <c r="B10" s="34" t="str">
        <f>'1'!B10</f>
        <v>ING. ANGEL RODRIGUEZ RUIZ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TECNOLOGIA DE LOS MATERIALES</v>
      </c>
      <c r="B14" s="9" t="s">
        <v>38</v>
      </c>
      <c r="C14" s="9" t="str">
        <f>'1'!C14</f>
        <v>302-A</v>
      </c>
      <c r="D14" s="9" t="str">
        <f>'1'!D14</f>
        <v>IEME</v>
      </c>
      <c r="E14" s="9">
        <f>'1'!E14</f>
        <v>35</v>
      </c>
      <c r="F14" s="9">
        <v>33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85</v>
      </c>
      <c r="N14" s="15">
        <v>0.61</v>
      </c>
    </row>
    <row r="15" spans="1:14" s="11" customFormat="1" ht="25.5" x14ac:dyDescent="0.2">
      <c r="A15" s="9"/>
      <c r="B15" s="9" t="s">
        <v>38</v>
      </c>
      <c r="C15" s="9" t="str">
        <f>'1'!C15</f>
        <v>302-A</v>
      </c>
      <c r="D15" s="9"/>
      <c r="E15" s="9"/>
      <c r="F15" s="9"/>
      <c r="G15" s="9"/>
      <c r="H15" s="10"/>
      <c r="I15" s="9">
        <v>0</v>
      </c>
      <c r="J15" s="10"/>
      <c r="K15" s="9">
        <v>0</v>
      </c>
      <c r="L15" s="10"/>
      <c r="M15" s="9">
        <v>86</v>
      </c>
      <c r="N15" s="15">
        <v>0.17</v>
      </c>
    </row>
    <row r="16" spans="1:14" s="11" customFormat="1" x14ac:dyDescent="0.2">
      <c r="A16" s="9"/>
      <c r="B16" s="9" t="s">
        <v>38</v>
      </c>
      <c r="C16" s="9" t="e">
        <f>'1'!#REF!</f>
        <v>#REF!</v>
      </c>
      <c r="D16" s="9" t="e">
        <f>'1'!#REF!</f>
        <v>#REF!</v>
      </c>
      <c r="E16" s="9"/>
      <c r="F16" s="9"/>
      <c r="G16" s="9"/>
      <c r="H16" s="10"/>
      <c r="I16" s="9">
        <v>0</v>
      </c>
      <c r="J16" s="10"/>
      <c r="K16" s="9">
        <v>0</v>
      </c>
      <c r="L16" s="10" t="e">
        <f t="shared" si="0"/>
        <v>#DIV/0!</v>
      </c>
      <c r="M16" s="9">
        <v>86</v>
      </c>
      <c r="N16" s="15">
        <v>0.13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35</v>
      </c>
      <c r="F28" s="17">
        <v>66</v>
      </c>
      <c r="G28" s="17"/>
      <c r="H28" s="18"/>
      <c r="I28" s="17">
        <v>0</v>
      </c>
      <c r="J28" s="18"/>
      <c r="K28" s="17">
        <f>SUM(K14:K27)</f>
        <v>0</v>
      </c>
      <c r="L28" s="18">
        <f t="shared" si="0"/>
        <v>0</v>
      </c>
      <c r="M28" s="17">
        <f>AVERAGE(M14:M27)</f>
        <v>85.666666666666671</v>
      </c>
      <c r="N28" s="19">
        <f>AVERAGE(N14:N27)</f>
        <v>0.30333333333333334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42"/>
      <c r="C34" s="42"/>
      <c r="D34" s="42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ING. ANGEL RODRIGUEZ RUIZ</v>
      </c>
      <c r="C37" s="40"/>
      <c r="D37" s="40"/>
      <c r="E37" s="13"/>
      <c r="F37" s="13"/>
      <c r="G37" s="40" t="s">
        <v>37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zoomScale="85" zoomScaleNormal="85" zoomScaleSheetLayoutView="100" workbookViewId="0">
      <selection activeCell="N20" sqref="N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35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5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SEPTIEMBRE 2023- ENERO 2024</v>
      </c>
      <c r="M8" s="34"/>
      <c r="N8" s="34"/>
    </row>
    <row r="10" spans="1:14" x14ac:dyDescent="0.2">
      <c r="A10" s="4" t="s">
        <v>8</v>
      </c>
      <c r="B10" s="34" t="str">
        <f>'1'!B10</f>
        <v>ING. ANGEL RODRIGUEZ RUIZ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/>
      <c r="B14" s="9"/>
      <c r="C14" s="9"/>
      <c r="D14" s="9"/>
      <c r="E14" s="9"/>
      <c r="F14" s="9"/>
      <c r="G14" s="9"/>
      <c r="H14" s="10"/>
      <c r="I14" s="9"/>
      <c r="J14" s="10"/>
      <c r="K14" s="9">
        <v>0</v>
      </c>
      <c r="L14" s="10" t="e">
        <f t="shared" ref="L14:L16" si="0">K14/E14</f>
        <v>#DIV/0!</v>
      </c>
      <c r="M14" s="9">
        <v>88</v>
      </c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>
        <v>0</v>
      </c>
      <c r="L15" s="10" t="e">
        <f t="shared" si="0"/>
        <v>#DIV/0!</v>
      </c>
      <c r="M15" s="9">
        <v>88</v>
      </c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>
        <v>0</v>
      </c>
      <c r="L16" s="10" t="e">
        <f t="shared" si="0"/>
        <v>#DIV/0!</v>
      </c>
      <c r="M16" s="9">
        <v>82</v>
      </c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>
        <v>0</v>
      </c>
      <c r="L17" s="10">
        <v>0</v>
      </c>
      <c r="M17" s="9">
        <v>77</v>
      </c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>
        <v>0</v>
      </c>
      <c r="L18" s="10">
        <v>0</v>
      </c>
      <c r="M18" s="9">
        <v>90</v>
      </c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>
        <v>0</v>
      </c>
      <c r="L19" s="10">
        <v>0</v>
      </c>
      <c r="M19" s="9">
        <v>87</v>
      </c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>
        <v>0</v>
      </c>
      <c r="L20" s="10">
        <v>0</v>
      </c>
      <c r="M20" s="9">
        <v>80</v>
      </c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.5" thickBot="1" x14ac:dyDescent="0.25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0</v>
      </c>
      <c r="F27" s="17">
        <f>SUM(F14:F26)</f>
        <v>0</v>
      </c>
      <c r="G27" s="17"/>
      <c r="H27" s="18"/>
      <c r="I27" s="17">
        <v>73</v>
      </c>
      <c r="J27" s="18"/>
      <c r="K27" s="17">
        <v>0</v>
      </c>
      <c r="L27" s="18" t="e">
        <f t="shared" ref="L27" si="1">K27/E27</f>
        <v>#DIV/0!</v>
      </c>
      <c r="M27" s="17">
        <v>88.4</v>
      </c>
      <c r="N27" s="19">
        <v>0.39400000000000002</v>
      </c>
    </row>
    <row r="29" spans="1:14" ht="120" customHeight="1" x14ac:dyDescent="0.2">
      <c r="A29" s="30" t="s">
        <v>26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</row>
    <row r="31" spans="1:14" x14ac:dyDescent="0.2">
      <c r="A31" s="12"/>
    </row>
    <row r="32" spans="1:14" x14ac:dyDescent="0.2">
      <c r="B32" s="37" t="s">
        <v>27</v>
      </c>
      <c r="C32" s="37"/>
      <c r="D32" s="37"/>
      <c r="G32" s="22" t="s">
        <v>28</v>
      </c>
      <c r="H32" s="22"/>
      <c r="I32" s="22"/>
      <c r="J32" s="22"/>
    </row>
    <row r="33" spans="1:10" ht="62.25" customHeight="1" x14ac:dyDescent="0.2">
      <c r="B33" s="42"/>
      <c r="C33" s="42"/>
      <c r="D33" s="42"/>
      <c r="G33" s="34"/>
      <c r="H33" s="34"/>
      <c r="I33" s="34"/>
      <c r="J33" s="34"/>
    </row>
    <row r="34" spans="1:10" hidden="1" x14ac:dyDescent="0.2">
      <c r="A34" s="39" t="e">
        <v>#REF!</v>
      </c>
      <c r="B34" s="39"/>
      <c r="C34" s="6"/>
      <c r="E34" s="39"/>
      <c r="F34" s="39"/>
      <c r="G34" s="39"/>
      <c r="H34" s="39"/>
    </row>
    <row r="35" spans="1:10" hidden="1" x14ac:dyDescent="0.2"/>
    <row r="36" spans="1:10" ht="45" customHeight="1" x14ac:dyDescent="0.2">
      <c r="B36" s="40" t="str">
        <f>B10</f>
        <v>ING. ANGEL RODRIGUEZ RUIZ</v>
      </c>
      <c r="C36" s="40"/>
      <c r="D36" s="40"/>
      <c r="E36" s="13"/>
      <c r="F36" s="13"/>
      <c r="G36" s="40" t="s">
        <v>37</v>
      </c>
      <c r="H36" s="40"/>
      <c r="I36" s="40"/>
      <c r="J36" s="40"/>
    </row>
  </sheetData>
  <mergeCells count="31">
    <mergeCell ref="A34:B34"/>
    <mergeCell ref="E34:H34"/>
    <mergeCell ref="B36:D36"/>
    <mergeCell ref="G36:J36"/>
    <mergeCell ref="M12:M13"/>
    <mergeCell ref="N12:N13"/>
    <mergeCell ref="A29:N29"/>
    <mergeCell ref="B33:D33"/>
    <mergeCell ref="G33:J33"/>
    <mergeCell ref="B32:D32"/>
    <mergeCell ref="G32:J32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opLeftCell="A4" zoomScale="85" zoomScaleNormal="85" zoomScaleSheetLayoutView="100" workbookViewId="0">
      <selection activeCell="G20" sqref="G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8.71093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35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SEPTIEMBRE 2023- ENERO 2024</v>
      </c>
      <c r="M8" s="34"/>
      <c r="N8" s="34"/>
    </row>
    <row r="10" spans="1:14" x14ac:dyDescent="0.2">
      <c r="A10" s="4" t="s">
        <v>8</v>
      </c>
      <c r="B10" s="34" t="str">
        <f>'1'!B10</f>
        <v>ING. ANGEL RODRIGUEZ RUIZ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TECNOLOGIA DE LOS MATERIALES</v>
      </c>
      <c r="B14" s="9" t="s">
        <v>39</v>
      </c>
      <c r="C14" s="9" t="str">
        <f>'1'!C14</f>
        <v>302-A</v>
      </c>
      <c r="D14" s="9" t="str">
        <f>'1'!D14</f>
        <v>IEME</v>
      </c>
      <c r="E14" s="9">
        <f>'1'!E14</f>
        <v>35</v>
      </c>
      <c r="F14" s="9">
        <v>33</v>
      </c>
      <c r="G14" s="9">
        <v>0</v>
      </c>
      <c r="H14" s="10">
        <f t="shared" ref="H14:H15" si="0">F14/E14</f>
        <v>0.94285714285714284</v>
      </c>
      <c r="I14" s="9">
        <f t="shared" ref="I14:I27" si="1">(E14-SUM(F14:G14))-K14</f>
        <v>2</v>
      </c>
      <c r="J14" s="10">
        <f t="shared" ref="J14:J15" si="2">I14/E14</f>
        <v>5.7142857142857141E-2</v>
      </c>
      <c r="K14" s="9">
        <v>0</v>
      </c>
      <c r="L14" s="10">
        <f t="shared" ref="L14:L27" si="3">K14/E14</f>
        <v>0</v>
      </c>
      <c r="M14" s="9">
        <v>86</v>
      </c>
      <c r="N14" s="15">
        <v>0.62</v>
      </c>
    </row>
    <row r="15" spans="1:14" s="11" customFormat="1" x14ac:dyDescent="0.2">
      <c r="A15" s="9" t="str">
        <f>'1'!A15</f>
        <v>DINAMICA</v>
      </c>
      <c r="B15" s="9" t="s">
        <v>39</v>
      </c>
      <c r="C15" s="9" t="str">
        <f>'1'!C15</f>
        <v>302-A</v>
      </c>
      <c r="D15" s="9" t="str">
        <f>'1'!D15</f>
        <v>IEME</v>
      </c>
      <c r="E15" s="9">
        <f>'1'!E15</f>
        <v>33</v>
      </c>
      <c r="F15" s="9">
        <v>20</v>
      </c>
      <c r="G15" s="9">
        <v>0</v>
      </c>
      <c r="H15" s="10">
        <f t="shared" si="0"/>
        <v>0.60606060606060608</v>
      </c>
      <c r="I15" s="9">
        <f t="shared" si="1"/>
        <v>13</v>
      </c>
      <c r="J15" s="10">
        <f t="shared" si="2"/>
        <v>0.39393939393939392</v>
      </c>
      <c r="K15" s="9">
        <v>0</v>
      </c>
      <c r="L15" s="10">
        <f t="shared" si="3"/>
        <v>0</v>
      </c>
      <c r="M15" s="9">
        <v>85</v>
      </c>
      <c r="N15" s="15">
        <v>0.55000000000000004</v>
      </c>
    </row>
    <row r="16" spans="1:14" s="11" customFormat="1" x14ac:dyDescent="0.2">
      <c r="A16" s="9" t="str">
        <f>'1'!A16</f>
        <v>TECNOLOGIA DE LOS MATERIALES</v>
      </c>
      <c r="B16" s="9" t="s">
        <v>39</v>
      </c>
      <c r="C16" s="9" t="str">
        <f>'1'!C16</f>
        <v>302-B</v>
      </c>
      <c r="D16" s="9" t="str">
        <f>'1'!D16</f>
        <v>IEME</v>
      </c>
      <c r="E16" s="9">
        <f>'1'!E16</f>
        <v>15</v>
      </c>
      <c r="F16" s="9">
        <v>22</v>
      </c>
      <c r="G16" s="9">
        <v>3</v>
      </c>
      <c r="H16" s="10">
        <v>0.88</v>
      </c>
      <c r="I16" s="9">
        <v>1</v>
      </c>
      <c r="J16" s="10">
        <v>0.12</v>
      </c>
      <c r="K16" s="9">
        <v>0</v>
      </c>
      <c r="L16" s="10">
        <v>0</v>
      </c>
      <c r="M16" s="9">
        <v>78</v>
      </c>
      <c r="N16" s="15">
        <v>0.69</v>
      </c>
    </row>
    <row r="17" spans="1:14" s="11" customFormat="1" x14ac:dyDescent="0.2">
      <c r="A17" s="9" t="str">
        <f>'1'!A17</f>
        <v>MAQUINAS ELECTRICAS</v>
      </c>
      <c r="B17" s="9" t="s">
        <v>39</v>
      </c>
      <c r="C17" s="9" t="str">
        <f>'1'!C17</f>
        <v>602 U</v>
      </c>
      <c r="D17" s="9" t="str">
        <f>'1'!D17</f>
        <v>IEME</v>
      </c>
      <c r="E17" s="9">
        <f>'1'!E17</f>
        <v>13</v>
      </c>
      <c r="F17" s="9">
        <v>28</v>
      </c>
      <c r="G17" s="9">
        <v>4</v>
      </c>
      <c r="H17" s="10">
        <v>0.87</v>
      </c>
      <c r="I17" s="9">
        <f t="shared" si="1"/>
        <v>-19</v>
      </c>
      <c r="J17" s="10">
        <v>0.13</v>
      </c>
      <c r="K17" s="9">
        <v>0</v>
      </c>
      <c r="L17" s="10">
        <v>0</v>
      </c>
      <c r="M17" s="9">
        <v>73</v>
      </c>
      <c r="N17" s="15">
        <v>0.65</v>
      </c>
    </row>
    <row r="18" spans="1:14" s="11" customFormat="1" ht="25.5" x14ac:dyDescent="0.2">
      <c r="A18" s="9" t="str">
        <f>'1'!A18</f>
        <v>SEMINARIO DE DESARROLLO PROFESIONAL</v>
      </c>
      <c r="B18" s="9" t="s">
        <v>39</v>
      </c>
      <c r="C18" s="9" t="str">
        <f>'1'!C18</f>
        <v>ARRAS</v>
      </c>
      <c r="D18" s="9" t="str">
        <f>'1'!D18</f>
        <v>IEME</v>
      </c>
      <c r="E18" s="9">
        <f>'1'!E18</f>
        <v>6</v>
      </c>
      <c r="F18" s="9">
        <v>13</v>
      </c>
      <c r="G18" s="9">
        <v>0</v>
      </c>
      <c r="H18" s="10">
        <v>1</v>
      </c>
      <c r="I18" s="9">
        <v>0</v>
      </c>
      <c r="J18" s="10">
        <v>0</v>
      </c>
      <c r="K18" s="9">
        <v>0</v>
      </c>
      <c r="L18" s="10">
        <v>0</v>
      </c>
      <c r="M18" s="9">
        <v>88</v>
      </c>
      <c r="N18" s="15">
        <v>1</v>
      </c>
    </row>
    <row r="19" spans="1:14" s="11" customFormat="1" x14ac:dyDescent="0.2">
      <c r="A19" s="9">
        <f>'1'!A19</f>
        <v>0</v>
      </c>
      <c r="B19" s="9" t="s">
        <v>39</v>
      </c>
      <c r="C19" s="9">
        <f>'1'!C19</f>
        <v>0</v>
      </c>
      <c r="D19" s="9">
        <f>'1'!D19</f>
        <v>0</v>
      </c>
      <c r="E19" s="9">
        <f>'1'!E19</f>
        <v>0</v>
      </c>
      <c r="F19" s="9">
        <v>31</v>
      </c>
      <c r="G19" s="9">
        <v>0</v>
      </c>
      <c r="H19" s="10">
        <v>1</v>
      </c>
      <c r="I19" s="9">
        <v>0</v>
      </c>
      <c r="J19" s="10">
        <v>0</v>
      </c>
      <c r="K19" s="9">
        <v>0</v>
      </c>
      <c r="L19" s="10">
        <v>0</v>
      </c>
      <c r="M19" s="9">
        <v>87</v>
      </c>
      <c r="N19" s="15">
        <v>0.28000000000000003</v>
      </c>
    </row>
    <row r="20" spans="1:14" s="11" customFormat="1" x14ac:dyDescent="0.2">
      <c r="A20" s="9">
        <f>'1'!A20</f>
        <v>0</v>
      </c>
      <c r="B20" s="9" t="s">
        <v>39</v>
      </c>
      <c r="C20" s="9">
        <f>'1'!C20</f>
        <v>0</v>
      </c>
      <c r="D20" s="9">
        <f>'1'!D20</f>
        <v>0</v>
      </c>
      <c r="E20" s="9">
        <f>'1'!E20</f>
        <v>0</v>
      </c>
      <c r="F20" s="9">
        <v>1</v>
      </c>
      <c r="G20" s="9">
        <v>0</v>
      </c>
      <c r="H20" s="10">
        <v>1</v>
      </c>
      <c r="I20" s="9">
        <v>0</v>
      </c>
      <c r="J20" s="10">
        <v>0</v>
      </c>
      <c r="K20" s="9">
        <v>0</v>
      </c>
      <c r="L20" s="10">
        <v>0</v>
      </c>
      <c r="M20" s="9">
        <v>80</v>
      </c>
      <c r="N20" s="15">
        <v>1</v>
      </c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1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1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1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1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1"/>
        <v>0</v>
      </c>
      <c r="J25" s="10"/>
      <c r="K25" s="9"/>
      <c r="L25" s="10"/>
      <c r="M25" s="9"/>
      <c r="N25" s="15"/>
    </row>
    <row r="26" spans="1:14" s="11" customFormat="1" ht="16.5" customHeigh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1"/>
        <v>0</v>
      </c>
      <c r="J26" s="10"/>
      <c r="K26" s="9"/>
      <c r="L26" s="10"/>
      <c r="M26" s="9"/>
      <c r="N26" s="15"/>
    </row>
    <row r="27" spans="1:14" ht="13.5" thickBot="1" x14ac:dyDescent="0.25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102</v>
      </c>
      <c r="F27" s="17">
        <f>SUM(F14:F26)</f>
        <v>148</v>
      </c>
      <c r="G27" s="17">
        <f>SUM(G14:G26)</f>
        <v>7</v>
      </c>
      <c r="H27" s="18">
        <f>SUM(F27:G27)/E27</f>
        <v>1.5196078431372548</v>
      </c>
      <c r="I27" s="17">
        <f t="shared" si="1"/>
        <v>-53</v>
      </c>
      <c r="J27" s="18">
        <v>0</v>
      </c>
      <c r="K27" s="17">
        <f>SUM(K14:K26)</f>
        <v>0</v>
      </c>
      <c r="L27" s="18">
        <f t="shared" si="3"/>
        <v>0</v>
      </c>
      <c r="M27" s="17">
        <f>AVERAGE(M14:M26)</f>
        <v>82.428571428571431</v>
      </c>
      <c r="N27" s="19">
        <f>AVERAGE(N14:N26)</f>
        <v>0.68428571428571427</v>
      </c>
    </row>
    <row r="29" spans="1:14" ht="120" customHeight="1" x14ac:dyDescent="0.2">
      <c r="A29" s="30" t="s">
        <v>26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</row>
    <row r="31" spans="1:14" x14ac:dyDescent="0.2">
      <c r="A31" s="12"/>
    </row>
    <row r="32" spans="1:14" x14ac:dyDescent="0.2">
      <c r="B32" s="37" t="s">
        <v>27</v>
      </c>
      <c r="C32" s="37"/>
      <c r="D32" s="37"/>
      <c r="G32" s="22" t="s">
        <v>28</v>
      </c>
      <c r="H32" s="22"/>
      <c r="I32" s="22"/>
      <c r="J32" s="22"/>
    </row>
    <row r="33" spans="1:10" ht="62.25" customHeight="1" x14ac:dyDescent="0.2">
      <c r="B33" s="42"/>
      <c r="C33" s="42"/>
      <c r="D33" s="42"/>
      <c r="G33" s="34"/>
      <c r="H33" s="34"/>
      <c r="I33" s="34"/>
      <c r="J33" s="34"/>
    </row>
    <row r="34" spans="1:10" hidden="1" x14ac:dyDescent="0.2">
      <c r="A34" s="39" t="e">
        <v>#REF!</v>
      </c>
      <c r="B34" s="39"/>
      <c r="C34" s="6"/>
      <c r="E34" s="39"/>
      <c r="F34" s="39"/>
      <c r="G34" s="39"/>
      <c r="H34" s="39"/>
    </row>
    <row r="35" spans="1:10" hidden="1" x14ac:dyDescent="0.2"/>
    <row r="36" spans="1:10" ht="45" customHeight="1" x14ac:dyDescent="0.2">
      <c r="B36" s="40" t="str">
        <f>B10</f>
        <v>ING. ANGEL RODRIGUEZ RUIZ</v>
      </c>
      <c r="C36" s="40"/>
      <c r="D36" s="40"/>
      <c r="E36" s="13"/>
      <c r="F36" s="13"/>
      <c r="G36" s="40" t="s">
        <v>37</v>
      </c>
      <c r="H36" s="40"/>
      <c r="I36" s="40"/>
      <c r="J36" s="40"/>
    </row>
  </sheetData>
  <mergeCells count="31">
    <mergeCell ref="A34:B34"/>
    <mergeCell ref="E34:H34"/>
    <mergeCell ref="B36:D36"/>
    <mergeCell ref="G36:J36"/>
    <mergeCell ref="M12:M13"/>
    <mergeCell ref="N12:N13"/>
    <mergeCell ref="A29:N29"/>
    <mergeCell ref="B33:D33"/>
    <mergeCell ref="G33:J33"/>
    <mergeCell ref="B32:D32"/>
    <mergeCell ref="G32:J32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Laboratorio</cp:lastModifiedBy>
  <cp:revision/>
  <cp:lastPrinted>2022-10-06T09:40:52Z</cp:lastPrinted>
  <dcterms:created xsi:type="dcterms:W3CDTF">2021-11-22T14:45:25Z</dcterms:created>
  <dcterms:modified xsi:type="dcterms:W3CDTF">2023-11-06T21:20:16Z</dcterms:modified>
  <cp:category/>
  <cp:contentStatus/>
</cp:coreProperties>
</file>