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"/>
    </mc:Choice>
  </mc:AlternateContent>
  <bookViews>
    <workbookView xWindow="-120" yWindow="-120" windowWidth="20730" windowHeight="1116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24" l="1"/>
  <c r="C14" i="24"/>
  <c r="D14" i="24"/>
  <c r="E14" i="24"/>
  <c r="A15" i="24"/>
  <c r="C15" i="24"/>
  <c r="D15" i="24"/>
  <c r="E15" i="24"/>
  <c r="A16" i="24"/>
  <c r="C16" i="24"/>
  <c r="D16" i="24"/>
  <c r="E16" i="24"/>
  <c r="A17" i="24"/>
  <c r="C17" i="24"/>
  <c r="D17" i="24"/>
  <c r="E17" i="24"/>
  <c r="A18" i="24"/>
  <c r="C18" i="24"/>
  <c r="D18" i="24"/>
  <c r="E18" i="24"/>
  <c r="D18" i="23" l="1"/>
  <c r="D17" i="23"/>
  <c r="D16" i="23"/>
  <c r="D15" i="23"/>
  <c r="D14" i="23"/>
  <c r="D18" i="22" l="1"/>
  <c r="D17" i="22"/>
  <c r="D16" i="22"/>
  <c r="D15" i="22"/>
  <c r="L16" i="24" l="1"/>
  <c r="L15" i="24"/>
  <c r="L14" i="24"/>
  <c r="E16" i="25" l="1"/>
  <c r="E17" i="25"/>
  <c r="E18" i="25"/>
  <c r="E19" i="25"/>
  <c r="E20" i="25"/>
  <c r="E21" i="25"/>
  <c r="E22" i="25"/>
  <c r="E23" i="25"/>
  <c r="E24" i="25"/>
  <c r="E25" i="25"/>
  <c r="E26" i="25"/>
  <c r="D26" i="25"/>
  <c r="D25" i="25"/>
  <c r="D24" i="25"/>
  <c r="D23" i="25"/>
  <c r="D22" i="25"/>
  <c r="D21" i="25"/>
  <c r="D20" i="25"/>
  <c r="D19" i="25"/>
  <c r="D18" i="25"/>
  <c r="D17" i="25"/>
  <c r="D16" i="25"/>
  <c r="C16" i="25"/>
  <c r="C17" i="25"/>
  <c r="C18" i="25"/>
  <c r="C19" i="25"/>
  <c r="C20" i="25"/>
  <c r="C21" i="25"/>
  <c r="C22" i="25"/>
  <c r="C23" i="25"/>
  <c r="C24" i="25"/>
  <c r="C25" i="25"/>
  <c r="C26" i="25"/>
  <c r="N27" i="25" l="1"/>
  <c r="M27" i="25"/>
  <c r="K27" i="25"/>
  <c r="G27" i="25"/>
  <c r="F27" i="25"/>
  <c r="I26" i="25"/>
  <c r="A26" i="25"/>
  <c r="I25" i="25"/>
  <c r="A25" i="25"/>
  <c r="I24" i="25"/>
  <c r="A24" i="25"/>
  <c r="I23" i="25"/>
  <c r="A23" i="25"/>
  <c r="I22" i="25"/>
  <c r="A22" i="25"/>
  <c r="I21" i="25"/>
  <c r="A21" i="25"/>
  <c r="A20" i="25"/>
  <c r="A19" i="25"/>
  <c r="A18" i="25"/>
  <c r="I17" i="25"/>
  <c r="A17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6" i="25" s="1"/>
  <c r="L8" i="25"/>
  <c r="H8" i="25"/>
  <c r="E8" i="25"/>
  <c r="F27" i="24"/>
  <c r="B10" i="24"/>
  <c r="B36" i="24" s="1"/>
  <c r="L8" i="24"/>
  <c r="H8" i="24"/>
  <c r="E8" i="24"/>
  <c r="N28" i="23"/>
  <c r="M28" i="23"/>
  <c r="K28" i="23"/>
  <c r="B10" i="23"/>
  <c r="B37" i="23" s="1"/>
  <c r="L8" i="23"/>
  <c r="H8" i="23"/>
  <c r="E8" i="23"/>
  <c r="L15" i="22"/>
  <c r="L16" i="22"/>
  <c r="D14" i="22"/>
  <c r="B10" i="22"/>
  <c r="B37" i="22" s="1"/>
  <c r="L8" i="22"/>
  <c r="H8" i="22"/>
  <c r="E8" i="22"/>
  <c r="N28" i="22"/>
  <c r="M28" i="22"/>
  <c r="K28" i="22"/>
  <c r="F28" i="22"/>
  <c r="N27" i="10"/>
  <c r="M27" i="10"/>
  <c r="K27" i="10"/>
  <c r="G27" i="10"/>
  <c r="F27" i="10"/>
  <c r="E27" i="10"/>
  <c r="L15" i="10"/>
  <c r="L14" i="10"/>
  <c r="L14" i="25" l="1"/>
  <c r="L15" i="25"/>
  <c r="H14" i="25"/>
  <c r="H15" i="25"/>
  <c r="E27" i="25"/>
  <c r="E27" i="24"/>
  <c r="L14" i="23"/>
  <c r="L16" i="23"/>
  <c r="E28" i="23"/>
  <c r="L14" i="22"/>
  <c r="E28" i="22"/>
  <c r="I27" i="10"/>
  <c r="L27" i="10"/>
  <c r="I27" i="25" l="1"/>
  <c r="L27" i="25"/>
  <c r="H27" i="25"/>
  <c r="L27" i="24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<sst xmlns="http://schemas.openxmlformats.org/spreadsheetml/2006/main" count="232" uniqueCount="51">
  <si>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</si>
  <si>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</si>
  <si>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</si>
  <si>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</si>
  <si>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</si>
  <si>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</si>
  <si>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</si>
  <si>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</si>
  <si>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</si>
  <si>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</si>
  <si>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</si>
  <si>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</si>
  <si>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</si>
  <si>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</si>
  <si>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</si>
  <si>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</si>
  <si>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</si>
  <si>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</si>
  <si>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</si>
  <si>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</si>
  <si>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</si>
  <si>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</si>
  <si>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</si>
  <si>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</si>
  <si>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</si>
  <si>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</si>
  <si>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</si>
  <si>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</si>
  <si>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</si>
  <si>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</si>
  <si>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</si>
  <si>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ANGEL RODRIGUEZ RUIZ</t>
  </si>
  <si>
    <t>IEME</t>
  </si>
  <si>
    <t>JEFE DE CARRERA</t>
  </si>
  <si>
    <t>PROFESOR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</si>
  <si>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</si>
  <si>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</si>
  <si>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</si>
  <si>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III</t>
  </si>
  <si>
    <t>T</t>
  </si>
  <si>
    <t>SEPTIEMBRE 2023- ENERO 2024</t>
  </si>
  <si>
    <t>TECNOLOGIA DE LOS MATERIALES</t>
  </si>
  <si>
    <t>302-A</t>
  </si>
  <si>
    <t>DINAMICA</t>
  </si>
  <si>
    <t>302-B</t>
  </si>
  <si>
    <t>MAQUINAS ELECTRICAS</t>
  </si>
  <si>
    <t>602 U</t>
  </si>
  <si>
    <t>SEMINARIO DE DESARROLLO PROFESIONAL</t>
  </si>
  <si>
    <t>ARRAS</t>
  </si>
  <si>
    <t>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</si>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</sst>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B1" zoomScale="112" zoomScaleNormal="112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0.8554687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40</v>
      </c>
      <c r="M8" s="30"/>
      <c r="N8" s="30"/>
    </row>
    <row r="10" spans="1:14" x14ac:dyDescent="0.2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41</v>
      </c>
      <c r="B14" s="21" t="s">
        <v>21</v>
      </c>
      <c r="C14" s="21" t="s">
        <v>42</v>
      </c>
      <c r="D14" s="9" t="s">
        <v>32</v>
      </c>
      <c r="E14" s="9"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f t="shared" ref="L14:L27" si="0">K14/E14</f>
        <v>0</v>
      </c>
      <c r="M14" s="9">
        <v>85</v>
      </c>
      <c r="N14" s="15">
        <v>0.68</v>
      </c>
    </row>
    <row r="15" spans="1:14" s="11" customFormat="1" x14ac:dyDescent="0.2">
      <c r="A15" s="8" t="s">
        <v>43</v>
      </c>
      <c r="B15" s="21" t="s">
        <v>21</v>
      </c>
      <c r="C15" s="21" t="s">
        <v>42</v>
      </c>
      <c r="D15" s="9" t="s">
        <v>32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85</v>
      </c>
      <c r="N15" s="15">
        <v>0.66</v>
      </c>
    </row>
    <row r="16" spans="1:14" s="11" customFormat="1" x14ac:dyDescent="0.2">
      <c r="A16" s="8" t="s">
        <v>41</v>
      </c>
      <c r="B16" s="21" t="s">
        <v>21</v>
      </c>
      <c r="C16" s="21" t="s">
        <v>44</v>
      </c>
      <c r="D16" s="9" t="s">
        <v>32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88</v>
      </c>
      <c r="N16" s="15">
        <v>0.46</v>
      </c>
    </row>
    <row r="17" spans="1:14" s="11" customFormat="1" x14ac:dyDescent="0.2">
      <c r="A17" s="8" t="s">
        <v>45</v>
      </c>
      <c r="B17" s="21" t="s">
        <v>21</v>
      </c>
      <c r="C17" s="21" t="s">
        <v>46</v>
      </c>
      <c r="D17" s="9" t="s">
        <v>32</v>
      </c>
      <c r="E17" s="9">
        <v>13</v>
      </c>
      <c r="F17" s="9">
        <v>13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86</v>
      </c>
      <c r="N17" s="15">
        <v>0.26</v>
      </c>
    </row>
    <row r="18" spans="1:14" s="11" customFormat="1" ht="25.5" x14ac:dyDescent="0.2">
      <c r="A18" s="8" t="s">
        <v>47</v>
      </c>
      <c r="B18" s="9" t="s">
        <v>21</v>
      </c>
      <c r="C18" s="9" t="s">
        <v>48</v>
      </c>
      <c r="D18" s="9" t="s">
        <v>32</v>
      </c>
      <c r="E18" s="9">
        <v>6</v>
      </c>
      <c r="F18" s="9">
        <v>6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85</v>
      </c>
      <c r="N18" s="15">
        <v>0.56000000000000005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102</v>
      </c>
      <c r="F27" s="17">
        <f>SUM(F14:F26)</f>
        <v>102</v>
      </c>
      <c r="G27" s="17">
        <f>SUM(G14:G26)</f>
        <v>0</v>
      </c>
      <c r="H27" s="18"/>
      <c r="I27" s="17">
        <f t="shared" ref="I27" si="1">(E27-SUM(F27:G27))-K27</f>
        <v>0</v>
      </c>
      <c r="J27" s="18"/>
      <c r="K27" s="17">
        <f>SUM(K14:K26)</f>
        <v>0</v>
      </c>
      <c r="L27" s="18">
        <f t="shared" si="0"/>
        <v>0</v>
      </c>
      <c r="M27" s="17">
        <f>AVERAGE(M14:M26)</f>
        <v>85.8</v>
      </c>
      <c r="N27" s="19">
        <f>AVERAGE(N14:N26)</f>
        <v>0.52400000000000002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34</v>
      </c>
      <c r="C32" s="27"/>
      <c r="D32" s="27"/>
      <c r="G32" s="28" t="s">
        <v>33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">
        <v>36</v>
      </c>
      <c r="C36" s="23"/>
      <c r="D36" s="23"/>
      <c r="E36" s="13"/>
      <c r="F36" s="13"/>
      <c r="G36" s="24" t="s">
        <v>37</v>
      </c>
      <c r="H36" s="23"/>
      <c r="I36" s="23"/>
      <c r="J36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7" zoomScaleNormal="87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SEPTIEMBRE 2023- ENERO 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">
        <v>41</v>
      </c>
      <c r="B14" s="9" t="s">
        <v>49</v>
      </c>
      <c r="C14" s="21" t="s">
        <v>42</v>
      </c>
      <c r="D14" s="9" t="str">
        <f>'1'!D14</f>
        <v>IEME</v>
      </c>
      <c r="E14" s="9">
        <v>35</v>
      </c>
      <c r="F14" s="9">
        <v>32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78</v>
      </c>
      <c r="N14" s="15">
        <v>0.73</v>
      </c>
    </row>
    <row r="15" spans="1:14" s="11" customFormat="1" x14ac:dyDescent="0.2">
      <c r="A15" s="9" t="s">
        <v>43</v>
      </c>
      <c r="B15" s="9" t="s">
        <v>49</v>
      </c>
      <c r="C15" s="21" t="s">
        <v>42</v>
      </c>
      <c r="D15" s="9" t="str">
        <f>'1'!D15</f>
        <v>IEME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</v>
      </c>
      <c r="N15" s="15">
        <v>7.0000000000000007E-2</v>
      </c>
    </row>
    <row r="16" spans="1:14" s="11" customFormat="1" x14ac:dyDescent="0.2">
      <c r="A16" s="9" t="s">
        <v>41</v>
      </c>
      <c r="B16" s="9" t="s">
        <v>49</v>
      </c>
      <c r="C16" s="21" t="s">
        <v>44</v>
      </c>
      <c r="D16" s="9" t="str">
        <f>'1'!D16</f>
        <v>IEME</v>
      </c>
      <c r="E16" s="9">
        <v>15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74</v>
      </c>
      <c r="N16" s="15">
        <v>0.64</v>
      </c>
    </row>
    <row r="17" spans="1:14" s="11" customFormat="1" x14ac:dyDescent="0.2">
      <c r="A17" s="9" t="s">
        <v>45</v>
      </c>
      <c r="B17" s="9" t="s">
        <v>49</v>
      </c>
      <c r="C17" s="21" t="s">
        <v>46</v>
      </c>
      <c r="D17" s="9" t="str">
        <f>'1'!D17</f>
        <v>IEME</v>
      </c>
      <c r="E17" s="9">
        <v>13</v>
      </c>
      <c r="F17" s="9">
        <v>13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88</v>
      </c>
      <c r="N17" s="15">
        <v>0.27</v>
      </c>
    </row>
    <row r="18" spans="1:14" s="11" customFormat="1" ht="25.5" x14ac:dyDescent="0.2">
      <c r="A18" s="9" t="s">
        <v>47</v>
      </c>
      <c r="B18" s="9" t="s">
        <v>49</v>
      </c>
      <c r="C18" s="9" t="s">
        <v>48</v>
      </c>
      <c r="D18" s="9" t="str">
        <f>'1'!D18</f>
        <v>IEME</v>
      </c>
      <c r="E18" s="9">
        <v>7</v>
      </c>
      <c r="F18" s="9">
        <v>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88</v>
      </c>
      <c r="N18" s="15">
        <v>0.62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98</v>
      </c>
      <c r="G28" s="17"/>
      <c r="H28" s="18"/>
      <c r="I28" s="17">
        <f t="shared" ref="I28" si="1">(E28-SUM(F28:G28))-K28</f>
        <v>5</v>
      </c>
      <c r="J28" s="18"/>
      <c r="K28" s="17">
        <f>SUM(K14:K27)</f>
        <v>0</v>
      </c>
      <c r="L28" s="18">
        <f t="shared" si="0"/>
        <v>0</v>
      </c>
      <c r="M28" s="17">
        <f>AVERAGE(M14:M27)</f>
        <v>82.8</v>
      </c>
      <c r="N28" s="19">
        <f>AVERAGE(N14:N27)</f>
        <v>0.46600000000000003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34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">
      <c r="B34" s="42"/>
      <c r="C34" s="42"/>
      <c r="D34" s="42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ANGEL RODRIGUEZ RUIZ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SEPTIEMBRE 2023- ENERO 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">
        <v>41</v>
      </c>
      <c r="B14" s="9" t="s">
        <v>38</v>
      </c>
      <c r="C14" s="21" t="s">
        <v>42</v>
      </c>
      <c r="D14" s="9" t="str">
        <f>'1'!D14</f>
        <v>IEME</v>
      </c>
      <c r="E14" s="9"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</v>
      </c>
      <c r="N14" s="15">
        <v>0.63</v>
      </c>
    </row>
    <row r="15" spans="1:14" s="11" customFormat="1" ht="25.5" x14ac:dyDescent="0.2">
      <c r="A15" s="9" t="s">
        <v>43</v>
      </c>
      <c r="B15" s="9" t="s">
        <v>38</v>
      </c>
      <c r="C15" s="21" t="s">
        <v>42</v>
      </c>
      <c r="D15" s="9" t="str">
        <f>'1'!D15</f>
        <v>IEME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89</v>
      </c>
      <c r="N15" s="15">
        <v>0.17</v>
      </c>
    </row>
    <row r="16" spans="1:14" s="11" customFormat="1" ht="25.5" x14ac:dyDescent="0.2">
      <c r="A16" s="9" t="s">
        <v>41</v>
      </c>
      <c r="B16" s="9" t="s">
        <v>38</v>
      </c>
      <c r="C16" s="21" t="s">
        <v>44</v>
      </c>
      <c r="D16" s="9" t="str">
        <f>'1'!D16</f>
        <v>IEME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88</v>
      </c>
      <c r="N16" s="15">
        <v>0.57999999999999996</v>
      </c>
    </row>
    <row r="17" spans="1:14" s="11" customFormat="1" ht="25.5" x14ac:dyDescent="0.2">
      <c r="A17" s="9" t="s">
        <v>45</v>
      </c>
      <c r="B17" s="9" t="s">
        <v>38</v>
      </c>
      <c r="C17" s="21" t="s">
        <v>46</v>
      </c>
      <c r="D17" s="9" t="str">
        <f>'1'!D17</f>
        <v>IEME</v>
      </c>
      <c r="E17" s="9">
        <v>13</v>
      </c>
      <c r="F17" s="9">
        <v>13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91</v>
      </c>
      <c r="N17" s="15">
        <v>0.28000000000000003</v>
      </c>
    </row>
    <row r="18" spans="1:14" s="11" customFormat="1" ht="25.5" x14ac:dyDescent="0.2">
      <c r="A18" s="9" t="s">
        <v>47</v>
      </c>
      <c r="B18" s="9" t="s">
        <v>38</v>
      </c>
      <c r="C18" s="9" t="s">
        <v>48</v>
      </c>
      <c r="D18" s="9" t="str">
        <f>'1'!D18</f>
        <v>IEME</v>
      </c>
      <c r="E18" s="9">
        <v>7</v>
      </c>
      <c r="F18" s="9">
        <v>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80</v>
      </c>
      <c r="N18" s="15">
        <v>0.23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86.6</v>
      </c>
      <c r="N28" s="19">
        <f>AVERAGE(N14:N27)</f>
        <v>0.378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42"/>
      <c r="C34" s="42"/>
      <c r="D34" s="42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ANGEL RODRIGUEZ RUIZ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SEPTIEMBRE 2023- ENERO 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'3'!A14</f>
        <v>TECNOLOGIA DE LOS MATERIALES</v>
      </c>
      <c r="B14" s="9" t="s">
        <v>50</v>
      </c>
      <c r="C14" s="9" t="str">
        <f>'3'!C14</f>
        <v>302-A</v>
      </c>
      <c r="D14" s="9" t="str">
        <f>'3'!D14</f>
        <v>IEME</v>
      </c>
      <c r="E14" s="9">
        <f>'3'!E14</f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f t="shared" ref="L14:L16" si="0">K14/E14</f>
        <v>0</v>
      </c>
      <c r="M14" s="9">
        <v>88</v>
      </c>
      <c r="N14" s="15">
        <v>0.47</v>
      </c>
    </row>
    <row r="15" spans="1:14" s="11" customFormat="1" ht="25.5" x14ac:dyDescent="0.2">
      <c r="A15" s="9" t="str">
        <f>'3'!A15</f>
        <v>DINAMICA</v>
      </c>
      <c r="B15" s="9" t="s">
        <v>50</v>
      </c>
      <c r="C15" s="9" t="str">
        <f>'3'!C15</f>
        <v>302-A</v>
      </c>
      <c r="D15" s="9" t="str">
        <f>'3'!D15</f>
        <v>IEME</v>
      </c>
      <c r="E15" s="9">
        <f>'3'!E15</f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</v>
      </c>
      <c r="N15" s="15">
        <v>0.35</v>
      </c>
    </row>
    <row r="16" spans="1:14" s="11" customFormat="1" ht="25.5" x14ac:dyDescent="0.2">
      <c r="A16" s="9" t="str">
        <f>'3'!A16</f>
        <v>TECNOLOGIA DE LOS MATERIALES</v>
      </c>
      <c r="B16" s="9" t="s">
        <v>50</v>
      </c>
      <c r="C16" s="9" t="str">
        <f>'3'!C16</f>
        <v>302-B</v>
      </c>
      <c r="D16" s="9" t="str">
        <f>'3'!D16</f>
        <v>IEME</v>
      </c>
      <c r="E16" s="9">
        <f>'3'!E16</f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0.4</v>
      </c>
    </row>
    <row r="17" spans="1:14" s="11" customFormat="1" ht="25.5" x14ac:dyDescent="0.2">
      <c r="A17" s="9" t="str">
        <f>'3'!A17</f>
        <v>MAQUINAS ELECTRICAS</v>
      </c>
      <c r="B17" s="9" t="s">
        <v>50</v>
      </c>
      <c r="C17" s="9" t="str">
        <f>'3'!C17</f>
        <v>602 U</v>
      </c>
      <c r="D17" s="9" t="str">
        <f>'3'!D17</f>
        <v>IEME</v>
      </c>
      <c r="E17" s="9">
        <f>'3'!E17</f>
        <v>13</v>
      </c>
      <c r="F17" s="9">
        <v>13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89</v>
      </c>
      <c r="N17" s="15">
        <v>0.34</v>
      </c>
    </row>
    <row r="18" spans="1:14" s="11" customFormat="1" ht="25.5" x14ac:dyDescent="0.2">
      <c r="A18" s="9" t="str">
        <f>'3'!A18</f>
        <v>SEMINARIO DE DESARROLLO PROFESIONAL</v>
      </c>
      <c r="B18" s="9" t="s">
        <v>50</v>
      </c>
      <c r="C18" s="9" t="str">
        <f>'3'!C18</f>
        <v>ARRAS</v>
      </c>
      <c r="D18" s="9" t="str">
        <f>'3'!D18</f>
        <v>IEME</v>
      </c>
      <c r="E18" s="9">
        <f>'3'!E18</f>
        <v>7</v>
      </c>
      <c r="F18" s="9">
        <v>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83</v>
      </c>
      <c r="N18" s="15">
        <v>0.35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103</v>
      </c>
      <c r="F27" s="17">
        <f>SUM(F14:F26)</f>
        <v>103</v>
      </c>
      <c r="G27" s="17"/>
      <c r="H27" s="18"/>
      <c r="I27" s="17">
        <v>73</v>
      </c>
      <c r="J27" s="18"/>
      <c r="K27" s="17">
        <v>0</v>
      </c>
      <c r="L27" s="18">
        <f t="shared" ref="L27" si="1">K27/E27</f>
        <v>0</v>
      </c>
      <c r="M27" s="17">
        <v>88.4</v>
      </c>
      <c r="N27" s="19">
        <v>0.39400000000000002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42"/>
      <c r="C33" s="42"/>
      <c r="D33" s="42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tr">
        <f>B10</f>
        <v>ING. ANGEL RODRIGUEZ RUIZ</v>
      </c>
      <c r="C36" s="23"/>
      <c r="D36" s="23"/>
      <c r="E36" s="13"/>
      <c r="F36" s="13"/>
      <c r="G36" s="23" t="s">
        <v>37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SEPTIEMBRE 2023- ENERO 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TECNOLOGIA DE LOS MATERIALES</v>
      </c>
      <c r="B14" s="9" t="s">
        <v>39</v>
      </c>
      <c r="C14" s="9" t="str">
        <f>'1'!C14</f>
        <v>302-A</v>
      </c>
      <c r="D14" s="9" t="str">
        <f>'1'!D14</f>
        <v>IEME</v>
      </c>
      <c r="E14" s="9">
        <f>'1'!E14</f>
        <v>35</v>
      </c>
      <c r="F14" s="9">
        <v>33</v>
      </c>
      <c r="G14" s="9">
        <v>0</v>
      </c>
      <c r="H14" s="10">
        <f t="shared" ref="H14:H15" si="0">F14/E14</f>
        <v>0.94285714285714284</v>
      </c>
      <c r="I14" s="9">
        <f t="shared" ref="I14:I27" si="1">(E14-SUM(F14:G14))-K14</f>
        <v>2</v>
      </c>
      <c r="J14" s="10">
        <f t="shared" ref="J14:J15" si="2">I14/E14</f>
        <v>5.7142857142857141E-2</v>
      </c>
      <c r="K14" s="9">
        <v>0</v>
      </c>
      <c r="L14" s="10">
        <f t="shared" ref="L14:L27" si="3">K14/E14</f>
        <v>0</v>
      </c>
      <c r="M14" s="9">
        <v>86</v>
      </c>
      <c r="N14" s="15">
        <v>0.62</v>
      </c>
    </row>
    <row r="15" spans="1:14" s="11" customFormat="1" x14ac:dyDescent="0.2">
      <c r="A15" s="9" t="str">
        <f>'1'!A15</f>
        <v>DINAMICA</v>
      </c>
      <c r="B15" s="9" t="s">
        <v>39</v>
      </c>
      <c r="C15" s="9" t="str">
        <f>'1'!C15</f>
        <v>302-A</v>
      </c>
      <c r="D15" s="9" t="str">
        <f>'1'!D15</f>
        <v>IEME</v>
      </c>
      <c r="E15" s="9">
        <f>'1'!E15</f>
        <v>33</v>
      </c>
      <c r="F15" s="9">
        <v>20</v>
      </c>
      <c r="G15" s="9">
        <v>0</v>
      </c>
      <c r="H15" s="10">
        <f t="shared" si="0"/>
        <v>0.60606060606060608</v>
      </c>
      <c r="I15" s="9">
        <f t="shared" si="1"/>
        <v>13</v>
      </c>
      <c r="J15" s="10">
        <f t="shared" si="2"/>
        <v>0.39393939393939392</v>
      </c>
      <c r="K15" s="9">
        <v>0</v>
      </c>
      <c r="L15" s="10">
        <f t="shared" si="3"/>
        <v>0</v>
      </c>
      <c r="M15" s="9">
        <v>85</v>
      </c>
      <c r="N15" s="15">
        <v>0.55000000000000004</v>
      </c>
    </row>
    <row r="16" spans="1:14" s="11" customFormat="1" x14ac:dyDescent="0.2">
      <c r="A16" s="9" t="str">
        <f>'1'!A16</f>
        <v>TECNOLOGIA DE LOS MATERIALES</v>
      </c>
      <c r="B16" s="9" t="s">
        <v>39</v>
      </c>
      <c r="C16" s="9" t="str">
        <f>'1'!C16</f>
        <v>302-B</v>
      </c>
      <c r="D16" s="9" t="str">
        <f>'1'!D16</f>
        <v>IEME</v>
      </c>
      <c r="E16" s="9">
        <f>'1'!E16</f>
        <v>15</v>
      </c>
      <c r="F16" s="9">
        <v>22</v>
      </c>
      <c r="G16" s="9">
        <v>3</v>
      </c>
      <c r="H16" s="10">
        <v>0.88</v>
      </c>
      <c r="I16" s="9">
        <v>1</v>
      </c>
      <c r="J16" s="10">
        <v>0.12</v>
      </c>
      <c r="K16" s="9">
        <v>0</v>
      </c>
      <c r="L16" s="10">
        <v>0</v>
      </c>
      <c r="M16" s="9">
        <v>78</v>
      </c>
      <c r="N16" s="15">
        <v>0.69</v>
      </c>
    </row>
    <row r="17" spans="1:14" s="11" customFormat="1" x14ac:dyDescent="0.2">
      <c r="A17" s="9" t="str">
        <f>'1'!A17</f>
        <v>MAQUINAS ELECTRICAS</v>
      </c>
      <c r="B17" s="9" t="s">
        <v>39</v>
      </c>
      <c r="C17" s="9" t="str">
        <f>'1'!C17</f>
        <v>602 U</v>
      </c>
      <c r="D17" s="9" t="str">
        <f>'1'!D17</f>
        <v>IEME</v>
      </c>
      <c r="E17" s="9">
        <f>'1'!E17</f>
        <v>13</v>
      </c>
      <c r="F17" s="9">
        <v>28</v>
      </c>
      <c r="G17" s="9">
        <v>4</v>
      </c>
      <c r="H17" s="10">
        <v>0.87</v>
      </c>
      <c r="I17" s="9">
        <f t="shared" si="1"/>
        <v>-19</v>
      </c>
      <c r="J17" s="10">
        <v>0.13</v>
      </c>
      <c r="K17" s="9">
        <v>0</v>
      </c>
      <c r="L17" s="10">
        <v>0</v>
      </c>
      <c r="M17" s="9">
        <v>73</v>
      </c>
      <c r="N17" s="15">
        <v>0.65</v>
      </c>
    </row>
    <row r="18" spans="1:14" s="11" customFormat="1" ht="25.5" x14ac:dyDescent="0.2">
      <c r="A18" s="9" t="str">
        <f>'1'!A18</f>
        <v>SEMINARIO DE DESARROLLO PROFESIONAL</v>
      </c>
      <c r="B18" s="9" t="s">
        <v>39</v>
      </c>
      <c r="C18" s="9" t="str">
        <f>'1'!C18</f>
        <v>ARRAS</v>
      </c>
      <c r="D18" s="9" t="str">
        <f>'1'!D18</f>
        <v>IEME</v>
      </c>
      <c r="E18" s="9">
        <f>'1'!E18</f>
        <v>6</v>
      </c>
      <c r="F18" s="9">
        <v>13</v>
      </c>
      <c r="G18" s="9">
        <v>0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88</v>
      </c>
      <c r="N18" s="15">
        <v>1</v>
      </c>
    </row>
    <row r="19" spans="1:14" s="11" customFormat="1" x14ac:dyDescent="0.2">
      <c r="A19" s="9">
        <f>'1'!A19</f>
        <v>0</v>
      </c>
      <c r="B19" s="9" t="s">
        <v>39</v>
      </c>
      <c r="C19" s="9">
        <f>'1'!C19</f>
        <v>0</v>
      </c>
      <c r="D19" s="9">
        <f>'1'!D19</f>
        <v>0</v>
      </c>
      <c r="E19" s="9">
        <f>'1'!E19</f>
        <v>0</v>
      </c>
      <c r="F19" s="9">
        <v>31</v>
      </c>
      <c r="G19" s="9">
        <v>0</v>
      </c>
      <c r="H19" s="10">
        <v>1</v>
      </c>
      <c r="I19" s="9">
        <v>0</v>
      </c>
      <c r="J19" s="10">
        <v>0</v>
      </c>
      <c r="K19" s="9">
        <v>0</v>
      </c>
      <c r="L19" s="10">
        <v>0</v>
      </c>
      <c r="M19" s="9">
        <v>87</v>
      </c>
      <c r="N19" s="15">
        <v>0.28000000000000003</v>
      </c>
    </row>
    <row r="20" spans="1:14" s="11" customFormat="1" x14ac:dyDescent="0.2">
      <c r="A20" s="9">
        <f>'1'!A20</f>
        <v>0</v>
      </c>
      <c r="B20" s="9" t="s">
        <v>39</v>
      </c>
      <c r="C20" s="9">
        <f>'1'!C20</f>
        <v>0</v>
      </c>
      <c r="D20" s="9">
        <f>'1'!D20</f>
        <v>0</v>
      </c>
      <c r="E20" s="9">
        <f>'1'!E20</f>
        <v>0</v>
      </c>
      <c r="F20" s="9">
        <v>1</v>
      </c>
      <c r="G20" s="9">
        <v>0</v>
      </c>
      <c r="H20" s="10">
        <v>1</v>
      </c>
      <c r="I20" s="9">
        <v>0</v>
      </c>
      <c r="J20" s="10">
        <v>0</v>
      </c>
      <c r="K20" s="9">
        <v>0</v>
      </c>
      <c r="L20" s="10">
        <v>0</v>
      </c>
      <c r="M20" s="9">
        <v>80</v>
      </c>
      <c r="N20" s="15">
        <v>1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102</v>
      </c>
      <c r="F27" s="17">
        <f>SUM(F14:F26)</f>
        <v>148</v>
      </c>
      <c r="G27" s="17">
        <f>SUM(G14:G26)</f>
        <v>7</v>
      </c>
      <c r="H27" s="18">
        <f>SUM(F27:G27)/E27</f>
        <v>1.5196078431372548</v>
      </c>
      <c r="I27" s="17">
        <f t="shared" si="1"/>
        <v>-53</v>
      </c>
      <c r="J27" s="18">
        <v>0</v>
      </c>
      <c r="K27" s="17">
        <f>SUM(K14:K26)</f>
        <v>0</v>
      </c>
      <c r="L27" s="18">
        <f t="shared" si="3"/>
        <v>0</v>
      </c>
      <c r="M27" s="17">
        <f>AVERAGE(M14:M26)</f>
        <v>82.428571428571431</v>
      </c>
      <c r="N27" s="19">
        <f>AVERAGE(N14:N26)</f>
        <v>0.68428571428571427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42"/>
      <c r="C33" s="42"/>
      <c r="D33" s="42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tr">
        <f>B10</f>
        <v>ING. ANGEL RODRIGUEZ RUIZ</v>
      </c>
      <c r="C36" s="23"/>
      <c r="D36" s="23"/>
      <c r="E36" s="13"/>
      <c r="F36" s="13"/>
      <c r="G36" s="23" t="s">
        <v>37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2024-01-10T17:04:04Z</dcterms:modified>
  <cp:category/>
  <cp:contentStatus/>
</cp:coreProperties>
</file>