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 del Carmen\Desktop\"/>
    </mc:Choice>
  </mc:AlternateContent>
  <bookViews>
    <workbookView xWindow="-120" yWindow="-120" windowWidth="20730" windowHeight="1116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'4'!$A$1:$N$29</definedName>
    <definedName name="_xlnm.Print_Area" localSheetId="4">Final!$A$1:$N$29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5" l="1"/>
  <c r="E16" i="25"/>
  <c r="L16" i="25" s="1"/>
  <c r="E15" i="25"/>
  <c r="L15" i="25" s="1"/>
  <c r="E14" i="25"/>
  <c r="L14" i="25" s="1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A14" i="24" l="1"/>
  <c r="C14" i="24"/>
  <c r="D14" i="23"/>
  <c r="D14" i="24"/>
  <c r="E14" i="24"/>
  <c r="A15" i="24"/>
  <c r="C15" i="24"/>
  <c r="D15" i="23"/>
  <c r="D15" i="24"/>
  <c r="E15" i="24"/>
  <c r="A16" i="24"/>
  <c r="C16" i="24"/>
  <c r="D16" i="23"/>
  <c r="D16" i="24"/>
  <c r="E16" i="24"/>
  <c r="A17" i="24"/>
  <c r="C17" i="24"/>
  <c r="D17" i="23"/>
  <c r="D17" i="24"/>
  <c r="E17" i="24"/>
  <c r="A18" i="24"/>
  <c r="C18" i="24"/>
  <c r="D18" i="23"/>
  <c r="D18" i="24"/>
  <c r="D18" i="22"/>
  <c r="D17" i="22"/>
  <c r="D16" i="22"/>
  <c r="D15" i="22"/>
  <c r="L16" i="24"/>
  <c r="L15" i="24"/>
  <c r="L14" i="24"/>
  <c r="N20" i="25"/>
  <c r="M20" i="25"/>
  <c r="K20" i="25"/>
  <c r="G20" i="25"/>
  <c r="F20" i="25"/>
  <c r="B10" i="25"/>
  <c r="B29" i="25" s="1"/>
  <c r="L8" i="25"/>
  <c r="H8" i="25"/>
  <c r="F20" i="24"/>
  <c r="B10" i="24"/>
  <c r="B29" i="24" s="1"/>
  <c r="L8" i="24"/>
  <c r="H8" i="24"/>
  <c r="N28" i="23"/>
  <c r="M28" i="23"/>
  <c r="K28" i="23"/>
  <c r="B10" i="23"/>
  <c r="B37" i="23"/>
  <c r="L8" i="23"/>
  <c r="H8" i="23"/>
  <c r="E8" i="23"/>
  <c r="L15" i="22"/>
  <c r="L16" i="22"/>
  <c r="D14" i="22"/>
  <c r="B10" i="22"/>
  <c r="B37" i="22"/>
  <c r="L8" i="22"/>
  <c r="H8" i="22"/>
  <c r="E8" i="22"/>
  <c r="N28" i="22"/>
  <c r="M28" i="22"/>
  <c r="K28" i="22"/>
  <c r="F28" i="22"/>
  <c r="N27" i="10"/>
  <c r="M27" i="10"/>
  <c r="K27" i="10"/>
  <c r="G27" i="10"/>
  <c r="F27" i="10"/>
  <c r="E27" i="10"/>
  <c r="L15" i="10"/>
  <c r="L14" i="10"/>
  <c r="E20" i="25"/>
  <c r="L14" i="23"/>
  <c r="L16" i="23"/>
  <c r="E28" i="23"/>
  <c r="L14" i="22"/>
  <c r="E28" i="22"/>
  <c r="I27" i="10"/>
  <c r="L27" i="10"/>
  <c r="L28" i="23"/>
  <c r="I28" i="22"/>
  <c r="L28" i="22"/>
  <c r="L20" i="25" l="1"/>
  <c r="I20" i="25"/>
  <c r="H20" i="25"/>
  <c r="E20" i="24"/>
  <c r="L20" i="24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<sst xmlns="http://schemas.openxmlformats.org/spreadsheetml/2006/main" count="241" uniqueCount="52">
  <si>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</si>
  <si>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</si>
  <si>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</si>
  <si>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</si>
  <si>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</si>
  <si>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</si>
  <si>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</si>
  <si>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</si>
  <si>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</si>
  <si>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</si>
  <si>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</si>
  <si>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</si>
  <si>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</si>
  <si>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</si>
  <si>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</si>
  <si>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</si>
  <si>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</si>
  <si>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</si>
  <si>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</si>
  <si>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</si>
  <si>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</si>
  <si>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</si>
  <si>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</si>
  <si>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</si>
  <si>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</si>
  <si>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</si>
  <si>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</si>
  <si>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</si>
  <si>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</si>
  <si>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</si>
  <si>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</si>
  <si>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ANGEL RODRIGUEZ RUIZ</t>
  </si>
  <si>
    <t>IEME</t>
  </si>
  <si>
    <t>JEFE DE CARRERA</t>
  </si>
  <si>
    <t>PROFESOR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</si>
  <si>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</si>
  <si>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</si>
  <si>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</si>
  <si>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III</t>
  </si>
  <si>
    <t>T</t>
  </si>
  <si>
    <t>SEPTIEMBRE 2023- ENERO 2024</t>
  </si>
  <si>
    <t>TECNOLOGIA DE LOS MATERIALES</t>
  </si>
  <si>
    <t>302-A</t>
  </si>
  <si>
    <t>DINAMICA</t>
  </si>
  <si>
    <t>302-B</t>
  </si>
  <si>
    <t>MAQUINAS ELECTRICAS</t>
  </si>
  <si>
    <t>602 U</t>
  </si>
  <si>
    <t>SEMINARIO DE DESARROLLO PROFESIONAL</t>
  </si>
  <si>
    <t>ARRAS</t>
  </si>
  <si>
    <t>II</t>
  </si>
  <si>
    <t>FINAL</t>
  </si>
  <si>
    <t>O%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</si>
</sst>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B1" zoomScale="112" zoomScaleNormal="112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0.8554687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40</v>
      </c>
      <c r="M8" s="34"/>
      <c r="N8" s="34"/>
    </row>
    <row r="10" spans="1:14" x14ac:dyDescent="0.2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41</v>
      </c>
      <c r="B14" s="21" t="s">
        <v>21</v>
      </c>
      <c r="C14" s="21" t="s">
        <v>42</v>
      </c>
      <c r="D14" s="9" t="s">
        <v>32</v>
      </c>
      <c r="E14" s="9"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f t="shared" ref="L14:L27" si="0">K14/E14</f>
        <v>0</v>
      </c>
      <c r="M14" s="9">
        <v>85</v>
      </c>
      <c r="N14" s="15">
        <v>0.68</v>
      </c>
    </row>
    <row r="15" spans="1:14" s="11" customFormat="1" x14ac:dyDescent="0.2">
      <c r="A15" s="8" t="s">
        <v>43</v>
      </c>
      <c r="B15" s="21" t="s">
        <v>21</v>
      </c>
      <c r="C15" s="21" t="s">
        <v>42</v>
      </c>
      <c r="D15" s="9" t="s">
        <v>32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85</v>
      </c>
      <c r="N15" s="15">
        <v>0.66</v>
      </c>
    </row>
    <row r="16" spans="1:14" s="11" customFormat="1" x14ac:dyDescent="0.2">
      <c r="A16" s="8" t="s">
        <v>41</v>
      </c>
      <c r="B16" s="21" t="s">
        <v>21</v>
      </c>
      <c r="C16" s="21" t="s">
        <v>44</v>
      </c>
      <c r="D16" s="9" t="s">
        <v>32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88</v>
      </c>
      <c r="N16" s="15">
        <v>0.46</v>
      </c>
    </row>
    <row r="17" spans="1:14" s="11" customFormat="1" x14ac:dyDescent="0.2">
      <c r="A17" s="8" t="s">
        <v>45</v>
      </c>
      <c r="B17" s="21" t="s">
        <v>21</v>
      </c>
      <c r="C17" s="21" t="s">
        <v>46</v>
      </c>
      <c r="D17" s="9" t="s">
        <v>32</v>
      </c>
      <c r="E17" s="9"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86</v>
      </c>
      <c r="N17" s="15">
        <v>0.26</v>
      </c>
    </row>
    <row r="18" spans="1:14" s="11" customFormat="1" ht="25.5" x14ac:dyDescent="0.2">
      <c r="A18" s="8" t="s">
        <v>47</v>
      </c>
      <c r="B18" s="9" t="s">
        <v>21</v>
      </c>
      <c r="C18" s="9" t="s">
        <v>48</v>
      </c>
      <c r="D18" s="9" t="s">
        <v>32</v>
      </c>
      <c r="E18" s="9">
        <v>6</v>
      </c>
      <c r="F18" s="9">
        <v>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85</v>
      </c>
      <c r="N18" s="15">
        <v>0.56000000000000005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102</v>
      </c>
      <c r="F27" s="17">
        <f>SUM(F14:F26)</f>
        <v>102</v>
      </c>
      <c r="G27" s="17">
        <f>SUM(G14:G26)</f>
        <v>0</v>
      </c>
      <c r="H27" s="18"/>
      <c r="I27" s="17">
        <f t="shared" ref="I27" si="1">(E27-SUM(F27:G27))-K27</f>
        <v>0</v>
      </c>
      <c r="J27" s="18"/>
      <c r="K27" s="17">
        <f>SUM(K14:K26)</f>
        <v>0</v>
      </c>
      <c r="L27" s="18">
        <f t="shared" si="0"/>
        <v>0</v>
      </c>
      <c r="M27" s="17">
        <f>AVERAGE(M14:M26)</f>
        <v>85.8</v>
      </c>
      <c r="N27" s="19">
        <f>AVERAGE(N14:N26)</f>
        <v>0.52400000000000002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34</v>
      </c>
      <c r="C32" s="37"/>
      <c r="D32" s="37"/>
      <c r="G32" s="22" t="s">
        <v>33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">
        <v>36</v>
      </c>
      <c r="C36" s="40"/>
      <c r="D36" s="40"/>
      <c r="E36" s="13"/>
      <c r="F36" s="13"/>
      <c r="G36" s="41" t="s">
        <v>37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7" zoomScaleNormal="87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">
        <v>41</v>
      </c>
      <c r="B14" s="9" t="s">
        <v>49</v>
      </c>
      <c r="C14" s="21" t="s">
        <v>42</v>
      </c>
      <c r="D14" s="9" t="str">
        <f>'1'!D14</f>
        <v>IEME</v>
      </c>
      <c r="E14" s="9">
        <v>35</v>
      </c>
      <c r="F14" s="9">
        <v>32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78</v>
      </c>
      <c r="N14" s="15">
        <v>0.73</v>
      </c>
    </row>
    <row r="15" spans="1:14" s="11" customFormat="1" x14ac:dyDescent="0.2">
      <c r="A15" s="9" t="s">
        <v>43</v>
      </c>
      <c r="B15" s="9" t="s">
        <v>49</v>
      </c>
      <c r="C15" s="21" t="s">
        <v>42</v>
      </c>
      <c r="D15" s="9" t="str">
        <f>'1'!D15</f>
        <v>IEME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</v>
      </c>
      <c r="N15" s="15">
        <v>7.0000000000000007E-2</v>
      </c>
    </row>
    <row r="16" spans="1:14" s="11" customFormat="1" x14ac:dyDescent="0.2">
      <c r="A16" s="9" t="s">
        <v>41</v>
      </c>
      <c r="B16" s="9" t="s">
        <v>49</v>
      </c>
      <c r="C16" s="21" t="s">
        <v>44</v>
      </c>
      <c r="D16" s="9" t="str">
        <f>'1'!D16</f>
        <v>IEME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74</v>
      </c>
      <c r="N16" s="15">
        <v>0.64</v>
      </c>
    </row>
    <row r="17" spans="1:14" s="11" customFormat="1" x14ac:dyDescent="0.2">
      <c r="A17" s="9" t="s">
        <v>45</v>
      </c>
      <c r="B17" s="9" t="s">
        <v>49</v>
      </c>
      <c r="C17" s="21" t="s">
        <v>46</v>
      </c>
      <c r="D17" s="9" t="str">
        <f>'1'!D17</f>
        <v>IEME</v>
      </c>
      <c r="E17" s="9"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88</v>
      </c>
      <c r="N17" s="15">
        <v>0.27</v>
      </c>
    </row>
    <row r="18" spans="1:14" s="11" customFormat="1" ht="25.5" x14ac:dyDescent="0.2">
      <c r="A18" s="9" t="s">
        <v>47</v>
      </c>
      <c r="B18" s="9" t="s">
        <v>49</v>
      </c>
      <c r="C18" s="9" t="s">
        <v>48</v>
      </c>
      <c r="D18" s="9" t="str">
        <f>'1'!D18</f>
        <v>IEME</v>
      </c>
      <c r="E18" s="9">
        <v>7</v>
      </c>
      <c r="F18" s="9">
        <v>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88</v>
      </c>
      <c r="N18" s="15">
        <v>0.62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98</v>
      </c>
      <c r="G28" s="17"/>
      <c r="H28" s="18"/>
      <c r="I28" s="17">
        <f t="shared" ref="I28" si="1">(E28-SUM(F28:G28))-K28</f>
        <v>5</v>
      </c>
      <c r="J28" s="18"/>
      <c r="K28" s="17">
        <f>SUM(K14:K27)</f>
        <v>0</v>
      </c>
      <c r="L28" s="18">
        <f t="shared" si="0"/>
        <v>0</v>
      </c>
      <c r="M28" s="17">
        <f>AVERAGE(M14:M27)</f>
        <v>82.8</v>
      </c>
      <c r="N28" s="19">
        <f>AVERAGE(N14:N27)</f>
        <v>0.46600000000000003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34</v>
      </c>
      <c r="C33" s="37"/>
      <c r="D33" s="37"/>
      <c r="G33" s="22" t="s">
        <v>33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41</v>
      </c>
      <c r="B14" s="9" t="s">
        <v>38</v>
      </c>
      <c r="C14" s="21" t="s">
        <v>42</v>
      </c>
      <c r="D14" s="9" t="str">
        <f>'1'!D14</f>
        <v>IEME</v>
      </c>
      <c r="E14" s="9"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</v>
      </c>
      <c r="N14" s="15">
        <v>0.63</v>
      </c>
    </row>
    <row r="15" spans="1:14" s="11" customFormat="1" ht="25.5" x14ac:dyDescent="0.2">
      <c r="A15" s="9" t="s">
        <v>43</v>
      </c>
      <c r="B15" s="9" t="s">
        <v>38</v>
      </c>
      <c r="C15" s="21" t="s">
        <v>42</v>
      </c>
      <c r="D15" s="9" t="str">
        <f>'1'!D15</f>
        <v>IEME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89</v>
      </c>
      <c r="N15" s="15">
        <v>0.17</v>
      </c>
    </row>
    <row r="16" spans="1:14" s="11" customFormat="1" ht="25.5" x14ac:dyDescent="0.2">
      <c r="A16" s="9" t="s">
        <v>41</v>
      </c>
      <c r="B16" s="9" t="s">
        <v>38</v>
      </c>
      <c r="C16" s="21" t="s">
        <v>44</v>
      </c>
      <c r="D16" s="9" t="str">
        <f>'1'!D16</f>
        <v>IEME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88</v>
      </c>
      <c r="N16" s="15">
        <v>0.57999999999999996</v>
      </c>
    </row>
    <row r="17" spans="1:14" s="11" customFormat="1" ht="25.5" x14ac:dyDescent="0.2">
      <c r="A17" s="9" t="s">
        <v>45</v>
      </c>
      <c r="B17" s="9" t="s">
        <v>38</v>
      </c>
      <c r="C17" s="21" t="s">
        <v>46</v>
      </c>
      <c r="D17" s="9" t="str">
        <f>'1'!D17</f>
        <v>IEME</v>
      </c>
      <c r="E17" s="9"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91</v>
      </c>
      <c r="N17" s="15">
        <v>0.28000000000000003</v>
      </c>
    </row>
    <row r="18" spans="1:14" s="11" customFormat="1" ht="25.5" x14ac:dyDescent="0.2">
      <c r="A18" s="9" t="s">
        <v>47</v>
      </c>
      <c r="B18" s="9" t="s">
        <v>38</v>
      </c>
      <c r="C18" s="9" t="s">
        <v>48</v>
      </c>
      <c r="D18" s="9" t="str">
        <f>'1'!D18</f>
        <v>IEME</v>
      </c>
      <c r="E18" s="9">
        <v>7</v>
      </c>
      <c r="F18" s="9">
        <v>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80</v>
      </c>
      <c r="N18" s="15">
        <v>0.23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86.6</v>
      </c>
      <c r="N28" s="19">
        <f>AVERAGE(N14:N27)</f>
        <v>0.378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2"/>
      <c r="C34" s="42"/>
      <c r="D34" s="42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ANGEL RODRIGUEZ RUIZ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1" zoomScaleNormal="100" zoomScaleSheetLayoutView="100" workbookViewId="0">
      <selection activeCell="A22" sqref="A22: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50</v>
      </c>
      <c r="C8" s="34"/>
      <c r="D8" s="14" t="s">
        <v>5</v>
      </c>
      <c r="E8" s="20"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'3'!A14</f>
        <v>TECNOLOGIA DE LOS MATERIALES</v>
      </c>
      <c r="B14" s="9" t="s">
        <v>39</v>
      </c>
      <c r="C14" s="9" t="str">
        <f>'3'!C14</f>
        <v>302-A</v>
      </c>
      <c r="D14" s="9" t="str">
        <f>'3'!D14</f>
        <v>IEME</v>
      </c>
      <c r="E14" s="9">
        <f>'3'!E14</f>
        <v>35</v>
      </c>
      <c r="F14" s="9">
        <v>34</v>
      </c>
      <c r="G14" s="9">
        <v>1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16" si="0">K14/E14</f>
        <v>0</v>
      </c>
      <c r="M14" s="9">
        <v>87</v>
      </c>
      <c r="N14" s="15">
        <v>0.28999999999999998</v>
      </c>
    </row>
    <row r="15" spans="1:14" s="11" customFormat="1" ht="25.5" x14ac:dyDescent="0.2">
      <c r="A15" s="9" t="str">
        <f>'3'!A15</f>
        <v>DINAMICA</v>
      </c>
      <c r="B15" s="9" t="s">
        <v>39</v>
      </c>
      <c r="C15" s="9" t="str">
        <f>'3'!C15</f>
        <v>302-A</v>
      </c>
      <c r="D15" s="9" t="str">
        <f>'3'!D15</f>
        <v>IEME</v>
      </c>
      <c r="E15" s="9">
        <f>'3'!E15</f>
        <v>33</v>
      </c>
      <c r="F15" s="9">
        <v>33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 t="shared" si="0"/>
        <v>0</v>
      </c>
      <c r="M15" s="9">
        <v>87</v>
      </c>
      <c r="N15" s="15">
        <v>0.44</v>
      </c>
    </row>
    <row r="16" spans="1:14" s="11" customFormat="1" ht="25.5" x14ac:dyDescent="0.2">
      <c r="A16" s="9" t="str">
        <f>'3'!A16</f>
        <v>TECNOLOGIA DE LOS MATERIALES</v>
      </c>
      <c r="B16" s="9" t="s">
        <v>39</v>
      </c>
      <c r="C16" s="9" t="str">
        <f>'3'!C16</f>
        <v>302-B</v>
      </c>
      <c r="D16" s="9" t="str">
        <f>'3'!D16</f>
        <v>IEME</v>
      </c>
      <c r="E16" s="9">
        <f>'3'!E16</f>
        <v>15</v>
      </c>
      <c r="F16" s="9">
        <v>13</v>
      </c>
      <c r="G16" s="9">
        <v>2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87</v>
      </c>
      <c r="N16" s="15">
        <v>0.75</v>
      </c>
    </row>
    <row r="17" spans="1:14" s="11" customFormat="1" ht="25.5" x14ac:dyDescent="0.2">
      <c r="A17" s="9" t="str">
        <f>'3'!A17</f>
        <v>MAQUINAS ELECTRICAS</v>
      </c>
      <c r="B17" s="9" t="s">
        <v>39</v>
      </c>
      <c r="C17" s="9" t="str">
        <f>'3'!C17</f>
        <v>602 U</v>
      </c>
      <c r="D17" s="9" t="str">
        <f>'3'!D17</f>
        <v>IEME</v>
      </c>
      <c r="E17" s="9">
        <f>'3'!E17</f>
        <v>13</v>
      </c>
      <c r="F17" s="9">
        <v>13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89</v>
      </c>
      <c r="N17" s="15">
        <v>0.34</v>
      </c>
    </row>
    <row r="18" spans="1:14" s="11" customFormat="1" ht="25.5" x14ac:dyDescent="0.2">
      <c r="A18" s="9" t="str">
        <f>'3'!A18</f>
        <v>SEMINARIO DE DESARROLLO PROFESIONAL</v>
      </c>
      <c r="B18" s="9" t="s">
        <v>39</v>
      </c>
      <c r="C18" s="9" t="str">
        <f>'3'!C18</f>
        <v>ARRAS</v>
      </c>
      <c r="D18" s="9" t="str">
        <f>'3'!D18</f>
        <v>IEME</v>
      </c>
      <c r="E18" s="9">
        <v>6</v>
      </c>
      <c r="F18" s="9">
        <v>6</v>
      </c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84</v>
      </c>
      <c r="N18" s="15">
        <v>0.42</v>
      </c>
    </row>
    <row r="19" spans="1:14" s="11" customFormat="1" ht="25.5" x14ac:dyDescent="0.2">
      <c r="A19" s="9" t="s">
        <v>47</v>
      </c>
      <c r="B19" s="9" t="s">
        <v>39</v>
      </c>
      <c r="C19" s="9" t="s">
        <v>48</v>
      </c>
      <c r="D19" s="9" t="s">
        <v>32</v>
      </c>
      <c r="E19" s="9">
        <v>1</v>
      </c>
      <c r="F19" s="9">
        <v>1</v>
      </c>
      <c r="G19" s="9">
        <v>0</v>
      </c>
      <c r="H19" s="10">
        <v>1</v>
      </c>
      <c r="I19" s="9">
        <v>0</v>
      </c>
      <c r="J19" s="10" t="s">
        <v>51</v>
      </c>
      <c r="K19" s="9">
        <v>0</v>
      </c>
      <c r="L19" s="10">
        <v>0</v>
      </c>
      <c r="M19" s="9">
        <v>90</v>
      </c>
      <c r="N19" s="15">
        <v>1</v>
      </c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103</v>
      </c>
      <c r="F20" s="17">
        <f>SUM(F14:F19)</f>
        <v>100</v>
      </c>
      <c r="G20" s="17">
        <v>0</v>
      </c>
      <c r="H20" s="18">
        <v>1</v>
      </c>
      <c r="I20" s="17">
        <v>0</v>
      </c>
      <c r="J20" s="18">
        <v>0</v>
      </c>
      <c r="K20" s="17">
        <v>0</v>
      </c>
      <c r="L20" s="18">
        <f t="shared" ref="L20" si="1">K20/E20</f>
        <v>0</v>
      </c>
      <c r="M20" s="17">
        <v>88.4</v>
      </c>
      <c r="N20" s="19">
        <v>0.39400000000000002</v>
      </c>
    </row>
    <row r="22" spans="1:14" ht="120" customHeight="1" x14ac:dyDescent="0.2">
      <c r="A22" s="30" t="s">
        <v>26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4" spans="1:14" x14ac:dyDescent="0.2">
      <c r="A24" s="12"/>
    </row>
    <row r="25" spans="1:14" x14ac:dyDescent="0.2">
      <c r="B25" s="37" t="s">
        <v>27</v>
      </c>
      <c r="C25" s="37"/>
      <c r="D25" s="37"/>
      <c r="G25" s="22" t="s">
        <v>28</v>
      </c>
      <c r="H25" s="22"/>
      <c r="I25" s="22"/>
      <c r="J25" s="22"/>
    </row>
    <row r="26" spans="1:14" ht="62.25" customHeight="1" x14ac:dyDescent="0.2">
      <c r="B26" s="42"/>
      <c r="C26" s="42"/>
      <c r="D26" s="42"/>
      <c r="G26" s="34"/>
      <c r="H26" s="34"/>
      <c r="I26" s="34"/>
      <c r="J26" s="34"/>
    </row>
    <row r="27" spans="1:14" hidden="1" x14ac:dyDescent="0.2">
      <c r="A27" s="39" t="e">
        <v>#REF!</v>
      </c>
      <c r="B27" s="39"/>
      <c r="C27" s="6"/>
      <c r="E27" s="39"/>
      <c r="F27" s="39"/>
      <c r="G27" s="39"/>
      <c r="H27" s="39"/>
    </row>
    <row r="28" spans="1:14" hidden="1" x14ac:dyDescent="0.2"/>
    <row r="29" spans="1:14" ht="45" customHeight="1" x14ac:dyDescent="0.2">
      <c r="B29" s="40" t="str">
        <f>B10</f>
        <v>ING. ANGEL RODRIGUEZ RUIZ</v>
      </c>
      <c r="C29" s="40"/>
      <c r="D29" s="40"/>
      <c r="E29" s="13"/>
      <c r="F29" s="13"/>
      <c r="G29" s="40" t="s">
        <v>37</v>
      </c>
      <c r="H29" s="40"/>
      <c r="I29" s="40"/>
      <c r="J29" s="40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topLeftCell="B5" zoomScale="120" zoomScaleNormal="120" zoomScaleSheetLayoutView="100" workbookViewId="0">
      <selection activeCell="Q19" sqref="Q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v>6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SEPTIEMBRE 2023- ENERO 2024</v>
      </c>
      <c r="M8" s="34"/>
      <c r="N8" s="34"/>
    </row>
    <row r="10" spans="1:14" x14ac:dyDescent="0.2">
      <c r="A10" s="4" t="s">
        <v>8</v>
      </c>
      <c r="B10" s="34" t="str">
        <f>'1'!B10</f>
        <v>ING. ANGEL RODRIGUEZ RUIZ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'3'!A14</f>
        <v>TECNOLOGIA DE LOS MATERIALES</v>
      </c>
      <c r="B14" s="9" t="s">
        <v>39</v>
      </c>
      <c r="C14" s="9" t="str">
        <f>'3'!C14</f>
        <v>302-A</v>
      </c>
      <c r="D14" s="9" t="str">
        <f>'3'!D14</f>
        <v>IEME</v>
      </c>
      <c r="E14" s="9">
        <f>'3'!E14</f>
        <v>35</v>
      </c>
      <c r="F14" s="9">
        <v>34</v>
      </c>
      <c r="G14" s="9">
        <v>1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16" si="0">K14/E14</f>
        <v>0</v>
      </c>
      <c r="M14" s="9">
        <v>87</v>
      </c>
      <c r="N14" s="15">
        <v>0.28999999999999998</v>
      </c>
    </row>
    <row r="15" spans="1:14" s="11" customFormat="1" x14ac:dyDescent="0.2">
      <c r="A15" s="9" t="str">
        <f>'3'!A15</f>
        <v>DINAMICA</v>
      </c>
      <c r="B15" s="9" t="s">
        <v>39</v>
      </c>
      <c r="C15" s="9" t="str">
        <f>'3'!C15</f>
        <v>302-A</v>
      </c>
      <c r="D15" s="9" t="str">
        <f>'3'!D15</f>
        <v>IEME</v>
      </c>
      <c r="E15" s="9">
        <f>'3'!E15</f>
        <v>33</v>
      </c>
      <c r="F15" s="9">
        <v>33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 t="shared" si="0"/>
        <v>0</v>
      </c>
      <c r="M15" s="9">
        <v>87</v>
      </c>
      <c r="N15" s="15">
        <v>0.44</v>
      </c>
    </row>
    <row r="16" spans="1:14" s="11" customFormat="1" x14ac:dyDescent="0.2">
      <c r="A16" s="9" t="str">
        <f>'3'!A16</f>
        <v>TECNOLOGIA DE LOS MATERIALES</v>
      </c>
      <c r="B16" s="9" t="s">
        <v>39</v>
      </c>
      <c r="C16" s="9" t="str">
        <f>'3'!C16</f>
        <v>302-B</v>
      </c>
      <c r="D16" s="9" t="str">
        <f>'3'!D16</f>
        <v>IEME</v>
      </c>
      <c r="E16" s="9">
        <f>'3'!E16</f>
        <v>15</v>
      </c>
      <c r="F16" s="9">
        <v>13</v>
      </c>
      <c r="G16" s="9">
        <v>2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87</v>
      </c>
      <c r="N16" s="15">
        <v>0.75</v>
      </c>
    </row>
    <row r="17" spans="1:14" s="11" customFormat="1" x14ac:dyDescent="0.2">
      <c r="A17" s="9" t="str">
        <f>'3'!A17</f>
        <v>MAQUINAS ELECTRICAS</v>
      </c>
      <c r="B17" s="9" t="s">
        <v>39</v>
      </c>
      <c r="C17" s="9" t="str">
        <f>'3'!C17</f>
        <v>602 U</v>
      </c>
      <c r="D17" s="9" t="str">
        <f>'3'!D17</f>
        <v>IEME</v>
      </c>
      <c r="E17" s="9">
        <f>'3'!E17</f>
        <v>13</v>
      </c>
      <c r="F17" s="9">
        <v>13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89</v>
      </c>
      <c r="N17" s="15">
        <v>0.34</v>
      </c>
    </row>
    <row r="18" spans="1:14" s="11" customFormat="1" ht="25.5" x14ac:dyDescent="0.2">
      <c r="A18" s="9" t="str">
        <f>'3'!A18</f>
        <v>SEMINARIO DE DESARROLLO PROFESIONAL</v>
      </c>
      <c r="B18" s="9" t="s">
        <v>39</v>
      </c>
      <c r="C18" s="9" t="str">
        <f>'3'!C18</f>
        <v>ARRAS</v>
      </c>
      <c r="D18" s="9" t="str">
        <f>'3'!D18</f>
        <v>IEME</v>
      </c>
      <c r="E18" s="9">
        <v>6</v>
      </c>
      <c r="F18" s="9">
        <v>6</v>
      </c>
      <c r="G18" s="9">
        <v>0</v>
      </c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84</v>
      </c>
      <c r="N18" s="15">
        <v>0.42</v>
      </c>
    </row>
    <row r="19" spans="1:14" s="11" customFormat="1" ht="25.5" x14ac:dyDescent="0.2">
      <c r="A19" s="9" t="s">
        <v>47</v>
      </c>
      <c r="B19" s="9" t="s">
        <v>39</v>
      </c>
      <c r="C19" s="9" t="s">
        <v>48</v>
      </c>
      <c r="D19" s="9" t="s">
        <v>32</v>
      </c>
      <c r="E19" s="9">
        <v>1</v>
      </c>
      <c r="F19" s="9">
        <v>1</v>
      </c>
      <c r="G19" s="9">
        <v>0</v>
      </c>
      <c r="H19" s="10">
        <v>1</v>
      </c>
      <c r="I19" s="9">
        <v>0</v>
      </c>
      <c r="J19" s="10" t="s">
        <v>51</v>
      </c>
      <c r="K19" s="9">
        <v>0</v>
      </c>
      <c r="L19" s="10">
        <v>0</v>
      </c>
      <c r="M19" s="9">
        <v>90</v>
      </c>
      <c r="N19" s="15">
        <v>1</v>
      </c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103</v>
      </c>
      <c r="F20" s="17">
        <f>SUM(F14:F19)</f>
        <v>100</v>
      </c>
      <c r="G20" s="17">
        <f>SUM(G14:G19)</f>
        <v>3</v>
      </c>
      <c r="H20" s="18">
        <f>SUM(F20:G20)/E20</f>
        <v>1</v>
      </c>
      <c r="I20" s="17">
        <f t="shared" ref="I20" si="1">(E20-SUM(F20:G20))-K20</f>
        <v>0</v>
      </c>
      <c r="J20" s="18">
        <v>0</v>
      </c>
      <c r="K20" s="17">
        <f>SUM(K14:K19)</f>
        <v>0</v>
      </c>
      <c r="L20" s="18">
        <f t="shared" ref="L20" si="2">K20/E20</f>
        <v>0</v>
      </c>
      <c r="M20" s="17">
        <f>AVERAGE(M14:M19)</f>
        <v>87.333333333333329</v>
      </c>
      <c r="N20" s="19">
        <f>AVERAGE(N14:N19)</f>
        <v>0.54</v>
      </c>
    </row>
    <row r="22" spans="1:14" ht="120" customHeight="1" x14ac:dyDescent="0.2">
      <c r="A22" s="30" t="s">
        <v>26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4" spans="1:14" x14ac:dyDescent="0.2">
      <c r="A24" s="12"/>
    </row>
    <row r="25" spans="1:14" x14ac:dyDescent="0.2">
      <c r="B25" s="37" t="s">
        <v>27</v>
      </c>
      <c r="C25" s="37"/>
      <c r="D25" s="37"/>
      <c r="G25" s="22" t="s">
        <v>28</v>
      </c>
      <c r="H25" s="22"/>
      <c r="I25" s="22"/>
      <c r="J25" s="22"/>
    </row>
    <row r="26" spans="1:14" ht="62.25" customHeight="1" x14ac:dyDescent="0.2">
      <c r="B26" s="42"/>
      <c r="C26" s="42"/>
      <c r="D26" s="42"/>
      <c r="G26" s="34"/>
      <c r="H26" s="34"/>
      <c r="I26" s="34"/>
      <c r="J26" s="34"/>
    </row>
    <row r="27" spans="1:14" hidden="1" x14ac:dyDescent="0.2">
      <c r="A27" s="39" t="e">
        <v>#REF!</v>
      </c>
      <c r="B27" s="39"/>
      <c r="C27" s="6"/>
      <c r="E27" s="39"/>
      <c r="F27" s="39"/>
      <c r="G27" s="39"/>
      <c r="H27" s="39"/>
    </row>
    <row r="28" spans="1:14" hidden="1" x14ac:dyDescent="0.2"/>
    <row r="29" spans="1:14" ht="45" customHeight="1" x14ac:dyDescent="0.2">
      <c r="B29" s="40" t="str">
        <f>B10</f>
        <v>ING. ANGEL RODRIGUEZ RUIZ</v>
      </c>
      <c r="C29" s="40"/>
      <c r="D29" s="40"/>
      <c r="E29" s="13"/>
      <c r="F29" s="13"/>
      <c r="G29" s="40" t="s">
        <v>37</v>
      </c>
      <c r="H29" s="40"/>
      <c r="I29" s="40"/>
      <c r="J29" s="40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Maria del Carmen</cp:lastModifiedBy>
  <cp:revision/>
  <cp:lastPrinted>2022-10-06T09:40:52Z</cp:lastPrinted>
  <dcterms:created xsi:type="dcterms:W3CDTF">2021-11-22T14:45:25Z</dcterms:created>
  <dcterms:modified xsi:type="dcterms:W3CDTF">2023-07-18T02:51:37Z</dcterms:modified>
  <cp:category/>
  <cp:contentStatus/>
</cp:coreProperties>
</file>