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/>
  <mc:AlternateContent xmlns:mc="http://schemas.openxmlformats.org/markup-compatibility/2006">
    <mc:Choice Requires="x15">
      <x15ac:absPath xmlns:x15ac="http://schemas.microsoft.com/office/spreadsheetml/2010/11/ac" url="E:\DOCTOS-SEPT-23\MATERIAS-AGOSTO-2023\"/>
    </mc:Choice>
  </mc:AlternateContent>
  <bookViews>
    <workbookView xWindow="0" yWindow="0" windowWidth="20490" windowHeight="753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2" l="1"/>
  <c r="I16" i="22"/>
  <c r="I17" i="22"/>
  <c r="I18" i="22"/>
  <c r="L14" i="22"/>
  <c r="I14" i="22"/>
  <c r="A24" i="24" l="1"/>
  <c r="N28" i="25" l="1"/>
  <c r="M28" i="25"/>
  <c r="K28" i="25"/>
  <c r="G28" i="25"/>
  <c r="F28" i="25"/>
  <c r="D19" i="25"/>
  <c r="A19" i="25"/>
  <c r="D18" i="25"/>
  <c r="A18" i="25"/>
  <c r="D17" i="25"/>
  <c r="A17" i="25"/>
  <c r="D16" i="25"/>
  <c r="A16" i="25"/>
  <c r="D15" i="25"/>
  <c r="A15" i="25"/>
  <c r="D14" i="25"/>
  <c r="A14" i="25"/>
  <c r="B10" i="25"/>
  <c r="B37" i="25" s="1"/>
  <c r="L8" i="25"/>
  <c r="H8" i="25"/>
  <c r="E8" i="25"/>
  <c r="N28" i="24"/>
  <c r="M28" i="24"/>
  <c r="K28" i="24"/>
  <c r="G28" i="24"/>
  <c r="F28" i="24"/>
  <c r="D19" i="24"/>
  <c r="A19" i="24"/>
  <c r="D18" i="24"/>
  <c r="A18" i="24"/>
  <c r="D17" i="24"/>
  <c r="A17" i="24"/>
  <c r="D16" i="24"/>
  <c r="A16" i="24"/>
  <c r="D15" i="24"/>
  <c r="A15" i="24"/>
  <c r="D14" i="24"/>
  <c r="A14" i="24"/>
  <c r="B10" i="24"/>
  <c r="B37" i="24" s="1"/>
  <c r="L8" i="24"/>
  <c r="H8" i="24"/>
  <c r="E8" i="24"/>
  <c r="N28" i="23"/>
  <c r="M28" i="23"/>
  <c r="K28" i="23"/>
  <c r="G28" i="23"/>
  <c r="F28" i="23"/>
  <c r="D19" i="23"/>
  <c r="C19" i="23"/>
  <c r="A19" i="23"/>
  <c r="D18" i="23"/>
  <c r="C18" i="23"/>
  <c r="A18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C15" i="22"/>
  <c r="D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C14" i="22"/>
  <c r="D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E28" i="25" l="1"/>
  <c r="E28" i="24"/>
  <c r="E28" i="23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  <author>tc={0D88ADF2-74CA-466E-9F6D-57593592582A}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8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9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tc={0D88ADF2-74CA-466E-9F6D-57593592582A}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  <author>tc={0D88ADF2-74CA-466E-9F6D-57593592582A}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8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<sst xmlns="http://schemas.openxmlformats.org/spreadsheetml/2006/main" count="205" uniqueCount="50">
  <si>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</si>
  <si>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</si>
  <si>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</si>
  <si>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</si>
  <si>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</si>
  <si>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</si>
  <si>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</si>
  <si>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</si>
  <si>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</si>
  <si>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</si>
  <si>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</si>
  <si>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</si>
  <si>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</si>
  <si>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</si>
  <si>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</si>
  <si>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</si>
  <si>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</si>
  <si>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</si>
  <si>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</si>
  <si>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</si>
  <si>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</si>
  <si>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</si>
  <si>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</si>
  <si>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</si>
  <si>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</si>
  <si>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</si>
  <si>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</si>
  <si>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</si>
  <si>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</si>
  <si>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</si>
  <si>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</si>
  <si>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ERGONOMIA</t>
  </si>
  <si>
    <t>ADMINISTRACION DE OPERACIONES II</t>
  </si>
  <si>
    <t>MANUFACTURA ESBELTA</t>
  </si>
  <si>
    <t>IIND</t>
  </si>
  <si>
    <t>ISC</t>
  </si>
  <si>
    <t>BERNABE CONTRERAS CONTRERAS</t>
  </si>
  <si>
    <t>MARIA DE LA CRUZ PORRAS ARIAS</t>
  </si>
  <si>
    <t>S/E</t>
  </si>
  <si>
    <t>501-A</t>
  </si>
  <si>
    <t>II</t>
  </si>
  <si>
    <t>III</t>
  </si>
  <si>
    <t xml:space="preserve"> </t>
  </si>
  <si>
    <t>INDUSTRIAL</t>
  </si>
  <si>
    <t>INVESTIGACION DE OPERACIONES II</t>
  </si>
  <si>
    <t>501-B</t>
  </si>
  <si>
    <t>304-A</t>
  </si>
  <si>
    <t>304-B</t>
  </si>
  <si>
    <t>FLOR ILIANA CHONTAL PELAYO</t>
  </si>
  <si>
    <t>SEPT-23-ENE-24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</si>
</sst>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33</xdr:row>
      <xdr:rowOff>168089</xdr:rowOff>
    </xdr:from>
    <xdr:to>
      <xdr:col>3</xdr:col>
      <xdr:colOff>745826</xdr:colOff>
      <xdr:row>33</xdr:row>
      <xdr:rowOff>728794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CB41F74-FA16-4E76-9202-C946C2E0115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39353" y="843803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42333</xdr:colOff>
      <xdr:row>33</xdr:row>
      <xdr:rowOff>179917</xdr:rowOff>
    </xdr:from>
    <xdr:to>
      <xdr:col>3</xdr:col>
      <xdr:colOff>709718</xdr:colOff>
      <xdr:row>33</xdr:row>
      <xdr:rowOff>740622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2D2FC6-DE5E-49E6-94DD-BD43E862763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2000" y="854075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22412</xdr:colOff>
      <xdr:row>33</xdr:row>
      <xdr:rowOff>201706</xdr:rowOff>
    </xdr:from>
    <xdr:to>
      <xdr:col>3</xdr:col>
      <xdr:colOff>689797</xdr:colOff>
      <xdr:row>33</xdr:row>
      <xdr:rowOff>762411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870728-29CB-4C54-B6CC-664AC6685B08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283324" y="8505265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44823</xdr:colOff>
      <xdr:row>33</xdr:row>
      <xdr:rowOff>156882</xdr:rowOff>
    </xdr:from>
    <xdr:to>
      <xdr:col>3</xdr:col>
      <xdr:colOff>712208</xdr:colOff>
      <xdr:row>33</xdr:row>
      <xdr:rowOff>717587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B7E21D7-AC16-4E74-965E-63652310E2B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5735" y="8628529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363682</xdr:colOff>
      <xdr:row>33</xdr:row>
      <xdr:rowOff>199160</xdr:rowOff>
    </xdr:from>
    <xdr:to>
      <xdr:col>3</xdr:col>
      <xdr:colOff>658726</xdr:colOff>
      <xdr:row>33</xdr:row>
      <xdr:rowOff>759865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B4B7B20-D59A-4F47-80FD-B03021CB686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247159" y="8633115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5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2" t="s">
        <v>7</v>
      </c>
      <c r="J8" s="32"/>
      <c r="K8" s="32"/>
      <c r="L8" s="33" t="s">
        <v>49</v>
      </c>
      <c r="M8" s="33"/>
      <c r="N8" s="33"/>
    </row>
    <row r="10" spans="1:14" x14ac:dyDescent="0.2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32</v>
      </c>
      <c r="B14" s="9" t="s">
        <v>38</v>
      </c>
      <c r="C14" s="9" t="s">
        <v>39</v>
      </c>
      <c r="D14" s="9" t="s">
        <v>34</v>
      </c>
      <c r="E14" s="9">
        <v>9</v>
      </c>
      <c r="F14" s="9"/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25.5" x14ac:dyDescent="0.2">
      <c r="A15" s="11" t="s">
        <v>31</v>
      </c>
      <c r="B15" s="9" t="s">
        <v>38</v>
      </c>
      <c r="C15" s="9" t="s">
        <v>39</v>
      </c>
      <c r="D15" s="9" t="s">
        <v>34</v>
      </c>
      <c r="E15" s="9">
        <v>24</v>
      </c>
      <c r="F15" s="9"/>
      <c r="G15" s="9"/>
      <c r="H15" s="10"/>
      <c r="I15" s="9">
        <f t="shared" si="0"/>
        <v>24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11" t="s">
        <v>31</v>
      </c>
      <c r="B16" s="9" t="s">
        <v>38</v>
      </c>
      <c r="C16" s="9" t="s">
        <v>45</v>
      </c>
      <c r="D16" s="9" t="s">
        <v>34</v>
      </c>
      <c r="E16" s="9">
        <v>22</v>
      </c>
      <c r="F16" s="9"/>
      <c r="G16" s="9"/>
      <c r="H16" s="10"/>
      <c r="I16" s="9">
        <f t="shared" si="0"/>
        <v>22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8" t="s">
        <v>44</v>
      </c>
      <c r="B17" s="9" t="s">
        <v>38</v>
      </c>
      <c r="C17" s="9" t="s">
        <v>46</v>
      </c>
      <c r="D17" s="9" t="s">
        <v>35</v>
      </c>
      <c r="E17" s="9">
        <v>29</v>
      </c>
      <c r="F17" s="9"/>
      <c r="G17" s="9"/>
      <c r="H17" s="10"/>
      <c r="I17" s="9">
        <f t="shared" si="0"/>
        <v>29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5.5" x14ac:dyDescent="0.2">
      <c r="A18" s="8" t="s">
        <v>44</v>
      </c>
      <c r="B18" s="9" t="s">
        <v>38</v>
      </c>
      <c r="C18" s="9" t="s">
        <v>47</v>
      </c>
      <c r="D18" s="9" t="s">
        <v>35</v>
      </c>
      <c r="E18" s="9">
        <v>30</v>
      </c>
      <c r="F18" s="9"/>
      <c r="G18" s="9"/>
      <c r="H18" s="10"/>
      <c r="I18" s="9">
        <f t="shared" si="0"/>
        <v>30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114</v>
      </c>
      <c r="F28" s="17">
        <f>SUM(F14:F27)</f>
        <v>0</v>
      </c>
      <c r="G28" s="17">
        <f>SUM(G14:G27)</f>
        <v>0</v>
      </c>
      <c r="H28" s="18">
        <v>0</v>
      </c>
      <c r="I28" s="17">
        <f t="shared" si="0"/>
        <v>114</v>
      </c>
      <c r="J28" s="18"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BERNABE CONTRERAS CONTRERAS</v>
      </c>
      <c r="C37" s="39"/>
      <c r="D37" s="39"/>
      <c r="E37" s="13"/>
      <c r="F37" s="13"/>
      <c r="G37" s="39" t="s">
        <v>48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0" zoomScale="90" zoomScaleNormal="90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SEPT-23-ENE-24</v>
      </c>
      <c r="M8" s="33"/>
      <c r="N8" s="33"/>
    </row>
    <row r="10" spans="1:14" x14ac:dyDescent="0.2">
      <c r="A10" s="4" t="s">
        <v>8</v>
      </c>
      <c r="B10" s="33" t="str">
        <f>'1'!B10</f>
        <v>BERNABE CONTRERAS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32</v>
      </c>
      <c r="B14" s="9" t="s">
        <v>21</v>
      </c>
      <c r="C14" s="9" t="str">
        <f>'1'!C14</f>
        <v>501-A</v>
      </c>
      <c r="D14" s="9" t="str">
        <f>'1'!D14</f>
        <v>IIND</v>
      </c>
      <c r="E14" s="9">
        <v>10</v>
      </c>
      <c r="F14" s="9">
        <v>5</v>
      </c>
      <c r="G14" s="9"/>
      <c r="H14" s="10"/>
      <c r="I14" s="9">
        <f t="shared" ref="I14:I18" si="0">(E14-SUM(F14:G14))-K14</f>
        <v>5</v>
      </c>
      <c r="J14" s="10"/>
      <c r="K14" s="9">
        <v>0</v>
      </c>
      <c r="L14" s="10">
        <f t="shared" ref="L14" si="1">K14/E14</f>
        <v>0</v>
      </c>
      <c r="M14" s="9">
        <v>43.6</v>
      </c>
      <c r="N14" s="15">
        <v>0.5</v>
      </c>
    </row>
    <row r="15" spans="1:14" s="11" customFormat="1" ht="25.5" x14ac:dyDescent="0.2">
      <c r="A15" s="9" t="s">
        <v>31</v>
      </c>
      <c r="B15" s="9" t="s">
        <v>21</v>
      </c>
      <c r="C15" s="9" t="str">
        <f>'1'!C15</f>
        <v>501-A</v>
      </c>
      <c r="D15" s="9" t="str">
        <f>'1'!D15</f>
        <v>IIND</v>
      </c>
      <c r="E15" s="9">
        <v>24</v>
      </c>
      <c r="F15" s="9">
        <v>14</v>
      </c>
      <c r="G15" s="9"/>
      <c r="H15" s="10"/>
      <c r="I15" s="9">
        <f t="shared" si="0"/>
        <v>10</v>
      </c>
      <c r="J15" s="10"/>
      <c r="K15" s="9">
        <v>0</v>
      </c>
      <c r="L15" s="10">
        <v>0</v>
      </c>
      <c r="M15" s="9">
        <v>41.7</v>
      </c>
      <c r="N15" s="15">
        <v>0.58299999999999996</v>
      </c>
    </row>
    <row r="16" spans="1:14" s="11" customFormat="1" ht="25.5" x14ac:dyDescent="0.2">
      <c r="A16" s="9" t="str">
        <f>'1'!A16</f>
        <v>ERGONOMIA</v>
      </c>
      <c r="B16" s="9" t="s">
        <v>21</v>
      </c>
      <c r="C16" s="9" t="str">
        <f>'1'!C16</f>
        <v>501-B</v>
      </c>
      <c r="D16" s="9" t="str">
        <f>'1'!D16</f>
        <v>IIND</v>
      </c>
      <c r="E16" s="9">
        <f>'1'!E16</f>
        <v>22</v>
      </c>
      <c r="F16" s="9">
        <v>22</v>
      </c>
      <c r="G16" s="9"/>
      <c r="H16" s="10"/>
      <c r="I16" s="9">
        <f t="shared" si="0"/>
        <v>0</v>
      </c>
      <c r="J16" s="10"/>
      <c r="K16" s="9">
        <v>0</v>
      </c>
      <c r="L16" s="10">
        <v>0</v>
      </c>
      <c r="M16" s="9">
        <v>78.040000000000006</v>
      </c>
      <c r="N16" s="15">
        <v>0.5</v>
      </c>
    </row>
    <row r="17" spans="1:14" s="11" customFormat="1" ht="25.5" x14ac:dyDescent="0.2">
      <c r="A17" s="9" t="str">
        <f>'1'!A17</f>
        <v>INVESTIGACION DE OPERACIONES II</v>
      </c>
      <c r="B17" s="9" t="s">
        <v>21</v>
      </c>
      <c r="C17" s="9" t="str">
        <f>'1'!C17</f>
        <v>304-A</v>
      </c>
      <c r="D17" s="9" t="str">
        <f>'1'!D17</f>
        <v>ISC</v>
      </c>
      <c r="E17" s="9">
        <f>'1'!E17</f>
        <v>29</v>
      </c>
      <c r="F17" s="9">
        <v>16</v>
      </c>
      <c r="G17" s="9"/>
      <c r="H17" s="10"/>
      <c r="I17" s="9">
        <f t="shared" si="0"/>
        <v>13</v>
      </c>
      <c r="J17" s="10"/>
      <c r="K17" s="9">
        <v>0</v>
      </c>
      <c r="L17" s="10">
        <v>0</v>
      </c>
      <c r="M17" s="9">
        <v>39.93</v>
      </c>
      <c r="N17" s="15">
        <v>0.55000000000000004</v>
      </c>
    </row>
    <row r="18" spans="1:14" s="11" customFormat="1" ht="25.5" x14ac:dyDescent="0.2">
      <c r="A18" s="9" t="str">
        <f>'1'!A18</f>
        <v>INVESTIGACION DE OPERACIONES II</v>
      </c>
      <c r="B18" s="9" t="s">
        <v>21</v>
      </c>
      <c r="C18" s="9" t="str">
        <f>'1'!C18</f>
        <v>304-B</v>
      </c>
      <c r="D18" s="9" t="str">
        <f>'1'!D18</f>
        <v>ISC</v>
      </c>
      <c r="E18" s="9">
        <f>'1'!E18</f>
        <v>30</v>
      </c>
      <c r="F18" s="9">
        <v>16</v>
      </c>
      <c r="G18" s="9"/>
      <c r="H18" s="10"/>
      <c r="I18" s="9">
        <f t="shared" si="0"/>
        <v>14</v>
      </c>
      <c r="J18" s="10"/>
      <c r="K18" s="9">
        <v>0</v>
      </c>
      <c r="L18" s="10">
        <v>0</v>
      </c>
      <c r="M18" s="9">
        <v>38.5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73</v>
      </c>
      <c r="G28" s="17">
        <f>SUM(G14:G27)</f>
        <v>0</v>
      </c>
      <c r="H28" s="18">
        <v>0</v>
      </c>
      <c r="I28" s="17">
        <f t="shared" ref="I28" si="2">(E28-SUM(F28:G28))-K28</f>
        <v>42</v>
      </c>
      <c r="J28" s="18">
        <v>0</v>
      </c>
      <c r="K28" s="17">
        <f>SUM(K14:K27)</f>
        <v>0</v>
      </c>
      <c r="L28" s="18">
        <f t="shared" ref="L28" si="3">K28/E28</f>
        <v>0</v>
      </c>
      <c r="M28" s="17">
        <f>AVERAGE(M14:M27)</f>
        <v>48.354000000000006</v>
      </c>
      <c r="N28" s="19">
        <f>AVERAGE(N14:N27)</f>
        <v>0.53260000000000007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BERNABE CONTRERAS CONTRERAS</v>
      </c>
      <c r="C37" s="39"/>
      <c r="D37" s="39"/>
      <c r="E37" s="13"/>
      <c r="F37" s="13"/>
      <c r="G37" s="39" t="s">
        <v>48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M14" sqref="M14: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SEPT-23-ENE-24</v>
      </c>
      <c r="M8" s="33"/>
      <c r="N8" s="33"/>
    </row>
    <row r="10" spans="1:14" x14ac:dyDescent="0.2">
      <c r="A10" s="4" t="s">
        <v>8</v>
      </c>
      <c r="B10" s="33" t="str">
        <f>'1'!B10</f>
        <v>BERNABE CONTRERAS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e">
        <f>'1'!#REF!</f>
        <v>#REF!</v>
      </c>
      <c r="B14" s="9" t="s">
        <v>40</v>
      </c>
      <c r="C14" s="9" t="str">
        <f>'1'!C14</f>
        <v>501-A</v>
      </c>
      <c r="D14" s="9" t="str">
        <f>'1'!D14</f>
        <v>IIND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tr">
        <f>'1'!A14</f>
        <v>ADMINISTRACION DE OPERACIONES II</v>
      </c>
      <c r="B15" s="9" t="s">
        <v>40</v>
      </c>
      <c r="C15" s="9" t="str">
        <f>'1'!C15</f>
        <v>501-A</v>
      </c>
      <c r="D15" s="9" t="str">
        <f>'1'!D15</f>
        <v>IIND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ERGONOMIA</v>
      </c>
      <c r="B16" s="9" t="s">
        <v>40</v>
      </c>
      <c r="C16" s="9" t="str">
        <f>'1'!C16</f>
        <v>501-B</v>
      </c>
      <c r="D16" s="9" t="str">
        <f>'1'!D16</f>
        <v>IIND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INVESTIGACION DE OPERACIONES II</v>
      </c>
      <c r="B17" s="9" t="s">
        <v>41</v>
      </c>
      <c r="C17" s="9" t="str">
        <f>'1'!C17</f>
        <v>304-A</v>
      </c>
      <c r="D17" s="9" t="str">
        <f>'1'!D17</f>
        <v>ISC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9" t="str">
        <f>'1'!A18</f>
        <v>INVESTIGACION DE OPERACIONES II</v>
      </c>
      <c r="B18" s="9" t="s">
        <v>41</v>
      </c>
      <c r="C18" s="9" t="str">
        <f>'1'!C18</f>
        <v>304-B</v>
      </c>
      <c r="D18" s="9" t="str">
        <f>'1'!D18</f>
        <v>ISC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 t="s">
        <v>40</v>
      </c>
      <c r="C19" s="9">
        <f>'1'!C19</f>
        <v>0</v>
      </c>
      <c r="D19" s="9">
        <f>'1'!D19</f>
        <v>0</v>
      </c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ref="I28" si="0">(E28-SUM(F28:G28))-K28</f>
        <v>0</v>
      </c>
      <c r="J28" s="18"/>
      <c r="K28" s="17">
        <f>SUM(K14:K27)</f>
        <v>0</v>
      </c>
      <c r="L28" s="18" t="e">
        <f t="shared" ref="L28" si="1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2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2" ht="62.25" customHeight="1" x14ac:dyDescent="0.2">
      <c r="B34" s="37"/>
      <c r="C34" s="37"/>
      <c r="D34" s="37"/>
      <c r="G34" s="33"/>
      <c r="H34" s="33"/>
      <c r="I34" s="33"/>
      <c r="J34" s="33"/>
      <c r="L34" s="1" t="s">
        <v>42</v>
      </c>
    </row>
    <row r="35" spans="1:12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2" hidden="1" x14ac:dyDescent="0.2"/>
    <row r="37" spans="1:12" ht="45" customHeight="1" x14ac:dyDescent="0.2">
      <c r="B37" s="39" t="str">
        <f>B10</f>
        <v>BERNABE CONTRERAS CONTRERAS</v>
      </c>
      <c r="C37" s="39"/>
      <c r="D37" s="39"/>
      <c r="E37" s="13"/>
      <c r="F37" s="13"/>
      <c r="G37" s="40" t="s">
        <v>37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C14" sqref="C14:C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SEPT-23-ENE-24</v>
      </c>
      <c r="M8" s="33"/>
      <c r="N8" s="33"/>
    </row>
    <row r="10" spans="1:14" x14ac:dyDescent="0.2">
      <c r="A10" s="4" t="s">
        <v>8</v>
      </c>
      <c r="B10" s="33" t="str">
        <f>'1'!B10</f>
        <v>BERNABE CONTRERAS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e">
        <f>'1'!#REF!</f>
        <v>#REF!</v>
      </c>
      <c r="B14" s="9"/>
      <c r="C14" s="9"/>
      <c r="D14" s="9" t="str">
        <f>'1'!D14</f>
        <v>IIND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 t="str">
        <f>'1'!A14</f>
        <v>ADMINISTRACION DE OPERACIONES II</v>
      </c>
      <c r="B15" s="9"/>
      <c r="C15" s="9"/>
      <c r="D15" s="9" t="str">
        <f>'1'!D15</f>
        <v>IIND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 t="str">
        <f>'1'!A16</f>
        <v>ERGONOMIA</v>
      </c>
      <c r="B16" s="9"/>
      <c r="C16" s="9"/>
      <c r="D16" s="9" t="str">
        <f>'1'!D16</f>
        <v>IIND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 t="str">
        <f>'1'!A17</f>
        <v>INVESTIGACION DE OPERACIONES II</v>
      </c>
      <c r="B17" s="9"/>
      <c r="C17" s="9"/>
      <c r="D17" s="9" t="str">
        <f>'1'!D17</f>
        <v>ISC</v>
      </c>
      <c r="E17" s="9"/>
      <c r="F17" s="9"/>
      <c r="G17" s="9"/>
      <c r="H17" s="10"/>
      <c r="I17" s="9"/>
      <c r="J17" s="10"/>
      <c r="K17" s="9"/>
      <c r="L17" s="10"/>
      <c r="N17" s="15"/>
    </row>
    <row r="18" spans="1:14" s="11" customFormat="1" x14ac:dyDescent="0.2">
      <c r="A18" s="9" t="str">
        <f>'1'!A18</f>
        <v>INVESTIGACION DE OPERACIONES II</v>
      </c>
      <c r="B18" s="9"/>
      <c r="C18" s="9"/>
      <c r="D18" s="9" t="str">
        <f>'1'!D18</f>
        <v>ISC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/>
      <c r="D19" s="9">
        <f>'1'!D19</f>
        <v>0</v>
      </c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 t="s">
        <v>33</v>
      </c>
      <c r="B20" s="9"/>
      <c r="C20" s="9"/>
      <c r="D20" s="9" t="s">
        <v>34</v>
      </c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ref="I28" si="0">(E28-SUM(F28:G28))-K28</f>
        <v>0</v>
      </c>
      <c r="J28" s="18"/>
      <c r="K28" s="17">
        <f>SUM(K14:K27)</f>
        <v>0</v>
      </c>
      <c r="L28" s="18" t="e">
        <f t="shared" ref="L28" si="1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BERNABE CONTRERAS CONTRERAS</v>
      </c>
      <c r="C37" s="39"/>
      <c r="D37" s="39"/>
      <c r="E37" s="13"/>
      <c r="F37" s="13"/>
      <c r="G37" s="40" t="s">
        <v>37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110" zoomScaleNormal="110" zoomScaleSheetLayoutView="100" workbookViewId="0">
      <selection activeCell="C14" sqref="C14:C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SEPT-23-ENE-24</v>
      </c>
      <c r="M8" s="33"/>
      <c r="N8" s="33"/>
    </row>
    <row r="10" spans="1:14" x14ac:dyDescent="0.2">
      <c r="A10" s="4" t="s">
        <v>8</v>
      </c>
      <c r="B10" s="33" t="str">
        <f>'1'!B10</f>
        <v>BERNABE CONTRERAS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e">
        <f>'1'!#REF!</f>
        <v>#REF!</v>
      </c>
      <c r="B14" s="9"/>
      <c r="C14" s="9"/>
      <c r="D14" s="9" t="str">
        <f>'1'!D14</f>
        <v>IIND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 t="str">
        <f>'1'!A14</f>
        <v>ADMINISTRACION DE OPERACIONES II</v>
      </c>
      <c r="B15" s="9"/>
      <c r="C15" s="9"/>
      <c r="D15" s="9" t="str">
        <f>'1'!D15</f>
        <v>IIND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 t="str">
        <f>'1'!A16</f>
        <v>ERGONOMIA</v>
      </c>
      <c r="B16" s="9"/>
      <c r="C16" s="9"/>
      <c r="D16" s="9" t="str">
        <f>'1'!D16</f>
        <v>IIND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 t="str">
        <f>'1'!A17</f>
        <v>INVESTIGACION DE OPERACIONES II</v>
      </c>
      <c r="B17" s="9"/>
      <c r="C17" s="9"/>
      <c r="D17" s="9" t="str">
        <f>'1'!D17</f>
        <v>ISC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 t="str">
        <f>'1'!A18</f>
        <v>INVESTIGACION DE OPERACIONES II</v>
      </c>
      <c r="B18" s="9"/>
      <c r="C18" s="9"/>
      <c r="D18" s="9" t="str">
        <f>'1'!D18</f>
        <v>ISC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/>
      <c r="D19" s="9">
        <f>'1'!D19</f>
        <v>0</v>
      </c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BERNABE CONTRERAS CONTRERAS</v>
      </c>
      <c r="C37" s="39"/>
      <c r="D37" s="39"/>
      <c r="E37" s="13"/>
      <c r="F37" s="13"/>
      <c r="G37" s="40" t="s">
        <v>37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Bernabe</cp:lastModifiedBy>
  <cp:revision/>
  <dcterms:created xsi:type="dcterms:W3CDTF">2021-11-22T14:45:25Z</dcterms:created>
  <dcterms:modified xsi:type="dcterms:W3CDTF">2023-10-29T20:26:45Z</dcterms:modified>
  <cp:category/>
  <cp:contentStatus/>
</cp:coreProperties>
</file>