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TOS-SEPT-23\MATERIAS-AGOSTO-2023\"/>
    </mc:Choice>
  </mc:AlternateContent>
  <bookViews>
    <workbookView xWindow="-120" yWindow="-120" windowWidth="20730" windowHeight="1116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4" l="1"/>
  <c r="L15" i="24"/>
  <c r="I16" i="24"/>
  <c r="I17" i="24"/>
  <c r="I18" i="24"/>
  <c r="I19" i="24"/>
  <c r="I20" i="24"/>
  <c r="I21" i="24"/>
  <c r="I14" i="24"/>
  <c r="A15" i="24"/>
  <c r="L14" i="23" l="1"/>
  <c r="I19" i="23"/>
  <c r="I20" i="23"/>
  <c r="A17" i="23"/>
  <c r="I18" i="23"/>
  <c r="I17" i="23"/>
  <c r="I16" i="23"/>
  <c r="I15" i="23"/>
  <c r="I14" i="23"/>
  <c r="E18" i="23"/>
  <c r="E17" i="23"/>
  <c r="E16" i="23"/>
  <c r="C18" i="23"/>
  <c r="A18" i="23"/>
  <c r="C17" i="23"/>
  <c r="C16" i="23"/>
  <c r="A16" i="23"/>
  <c r="C15" i="23"/>
  <c r="C14" i="23"/>
  <c r="I15" i="22"/>
  <c r="L14" i="22"/>
  <c r="I14" i="22"/>
  <c r="A24" i="24" l="1"/>
  <c r="N28" i="25" l="1"/>
  <c r="M28" i="25"/>
  <c r="K28" i="25"/>
  <c r="G28" i="25"/>
  <c r="F28" i="25"/>
  <c r="D19" i="25"/>
  <c r="A19" i="25"/>
  <c r="D18" i="25"/>
  <c r="A18" i="25"/>
  <c r="D17" i="25"/>
  <c r="A17" i="25"/>
  <c r="D16" i="25"/>
  <c r="A16" i="25"/>
  <c r="D15" i="25"/>
  <c r="A15" i="25"/>
  <c r="D14" i="25"/>
  <c r="A14" i="25"/>
  <c r="B10" i="25"/>
  <c r="B37" i="25" s="1"/>
  <c r="L8" i="25"/>
  <c r="H8" i="25"/>
  <c r="E8" i="25"/>
  <c r="N28" i="24"/>
  <c r="M28" i="24"/>
  <c r="K28" i="24"/>
  <c r="G28" i="24"/>
  <c r="F28" i="24"/>
  <c r="D18" i="24"/>
  <c r="A18" i="24"/>
  <c r="D16" i="24"/>
  <c r="A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I16" i="22" s="1"/>
  <c r="A17" i="22"/>
  <c r="C17" i="22"/>
  <c r="D17" i="22"/>
  <c r="E17" i="22"/>
  <c r="I17" i="22" s="1"/>
  <c r="A18" i="22"/>
  <c r="C18" i="22"/>
  <c r="D18" i="22"/>
  <c r="E18" i="22"/>
  <c r="I18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<sst xmlns="http://schemas.openxmlformats.org/spreadsheetml/2006/main" count="237" uniqueCount="52">
  <si>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</si>
  <si>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</si>
  <si>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</si>
  <si>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</si>
  <si>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</si>
  <si>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</si>
  <si>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</si>
  <si>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</si>
  <si>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</si>
  <si>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</si>
  <si>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</si>
  <si>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</si>
  <si>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</si>
  <si>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</si>
  <si>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</si>
  <si>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</si>
  <si>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</si>
  <si>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</si>
  <si>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</si>
  <si>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</si>
  <si>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</si>
  <si>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</si>
  <si>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</si>
  <si>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</si>
  <si>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</si>
  <si>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</si>
  <si>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</si>
  <si>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</si>
  <si>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</si>
  <si>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</si>
  <si>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</si>
  <si>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</si>
  <si>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</si>
  <si>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</si>
  <si>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</si>
  <si>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</si>
  <si>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MARIA DE LA CRUZ PORRAS ARIAS</t>
  </si>
  <si>
    <t>S/E</t>
  </si>
  <si>
    <t>501-A</t>
  </si>
  <si>
    <t xml:space="preserve"> </t>
  </si>
  <si>
    <t>INDUSTRIAL</t>
  </si>
  <si>
    <t>INVESTIGACION DE OPERACIONES II</t>
  </si>
  <si>
    <t>501-B</t>
  </si>
  <si>
    <t>304-A</t>
  </si>
  <si>
    <t>304-B</t>
  </si>
  <si>
    <t>FLOR ILIANA CHONTAL PELAYO</t>
  </si>
  <si>
    <t>SEPT-23-ENE-24</t>
  </si>
  <si>
    <t>601-A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</si>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</sst>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363682</xdr:colOff>
      <xdr:row>33</xdr:row>
      <xdr:rowOff>199160</xdr:rowOff>
    </xdr:from>
    <xdr:to>
      <xdr:col>3</xdr:col>
      <xdr:colOff>658726</xdr:colOff>
      <xdr:row>33</xdr:row>
      <xdr:rowOff>759865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4B7B20-D59A-4F47-80FD-B03021CB686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47159" y="863311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D18" sqref="D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32</v>
      </c>
      <c r="B14" s="9" t="s">
        <v>37</v>
      </c>
      <c r="C14" s="9" t="s">
        <v>47</v>
      </c>
      <c r="D14" s="9" t="s">
        <v>33</v>
      </c>
      <c r="E14" s="9">
        <v>9</v>
      </c>
      <c r="F14" s="9"/>
      <c r="G14" s="9"/>
      <c r="H14" s="10"/>
      <c r="I14" s="9">
        <f>(E14-SUM(F14:G14))-K14</f>
        <v>9</v>
      </c>
      <c r="J14" s="10"/>
      <c r="K14" s="9">
        <v>0</v>
      </c>
      <c r="L14" s="10">
        <f>K14/E14</f>
        <v>0</v>
      </c>
      <c r="M14" s="9"/>
      <c r="N14" s="15"/>
    </row>
    <row r="15" spans="1:14" s="11" customFormat="1" ht="25.5" x14ac:dyDescent="0.2">
      <c r="A15" s="11" t="s">
        <v>31</v>
      </c>
      <c r="B15" s="9" t="s">
        <v>37</v>
      </c>
      <c r="C15" s="9" t="s">
        <v>38</v>
      </c>
      <c r="D15" s="9" t="s">
        <v>33</v>
      </c>
      <c r="E15" s="9">
        <v>24</v>
      </c>
      <c r="F15" s="9"/>
      <c r="G15" s="9"/>
      <c r="H15" s="10"/>
      <c r="I15" s="9">
        <f>(E15-SUM(F15:G15))-K15</f>
        <v>24</v>
      </c>
      <c r="J15" s="10"/>
      <c r="K15" s="9">
        <v>0</v>
      </c>
      <c r="L15" s="10">
        <f>K15/E15</f>
        <v>0</v>
      </c>
      <c r="M15" s="9"/>
      <c r="N15" s="15"/>
    </row>
    <row r="16" spans="1:14" s="11" customFormat="1" ht="25.5" x14ac:dyDescent="0.2">
      <c r="A16" s="11" t="s">
        <v>31</v>
      </c>
      <c r="B16" s="9" t="s">
        <v>37</v>
      </c>
      <c r="C16" s="9" t="s">
        <v>42</v>
      </c>
      <c r="D16" s="9" t="s">
        <v>33</v>
      </c>
      <c r="E16" s="9">
        <v>22</v>
      </c>
      <c r="F16" s="9"/>
      <c r="G16" s="9"/>
      <c r="H16" s="10"/>
      <c r="I16" s="9">
        <f>(E16-SUM(F16:G16))-K16</f>
        <v>22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41</v>
      </c>
      <c r="B17" s="9" t="s">
        <v>37</v>
      </c>
      <c r="C17" s="9" t="s">
        <v>43</v>
      </c>
      <c r="D17" s="9" t="s">
        <v>34</v>
      </c>
      <c r="E17" s="9">
        <v>29</v>
      </c>
      <c r="F17" s="9"/>
      <c r="G17" s="9"/>
      <c r="H17" s="10"/>
      <c r="I17" s="9">
        <f>(E17-SUM(F17:G17))-K17</f>
        <v>29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8" t="s">
        <v>41</v>
      </c>
      <c r="B18" s="9" t="s">
        <v>37</v>
      </c>
      <c r="C18" s="9" t="s">
        <v>44</v>
      </c>
      <c r="D18" s="9" t="s">
        <v>34</v>
      </c>
      <c r="E18" s="9">
        <v>30</v>
      </c>
      <c r="F18" s="9"/>
      <c r="G18" s="9"/>
      <c r="H18" s="10"/>
      <c r="I18" s="9">
        <f>(E18-SUM(F18:G18))-K18</f>
        <v>30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v>0</v>
      </c>
      <c r="I28" s="17">
        <f>(E28-SUM(F28:G28))-K28</f>
        <v>114</v>
      </c>
      <c r="J28" s="18">
        <v>0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90" zoomScaleNormal="90" zoomScaleSheetLayoutView="100" workbookViewId="0">
      <selection activeCell="K14" sqref="K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32</v>
      </c>
      <c r="B14" s="9" t="s">
        <v>21</v>
      </c>
      <c r="C14" s="9" t="str">
        <f>'1'!C14</f>
        <v>601-A</v>
      </c>
      <c r="D14" s="9" t="str">
        <f>'1'!D14</f>
        <v>IIND</v>
      </c>
      <c r="E14" s="9">
        <v>10</v>
      </c>
      <c r="F14" s="9">
        <v>5</v>
      </c>
      <c r="G14" s="9"/>
      <c r="H14" s="10"/>
      <c r="I14" s="9">
        <f>(E14-SUM(F14:G14))-K14</f>
        <v>5</v>
      </c>
      <c r="J14" s="10"/>
      <c r="K14" s="9">
        <v>0</v>
      </c>
      <c r="L14" s="10">
        <f>K14/E14</f>
        <v>0</v>
      </c>
      <c r="M14" s="9">
        <v>43.6</v>
      </c>
      <c r="N14" s="15">
        <v>0.5</v>
      </c>
    </row>
    <row r="15" spans="1:14" s="11" customFormat="1" ht="25.5" x14ac:dyDescent="0.2">
      <c r="A15" s="9" t="s">
        <v>31</v>
      </c>
      <c r="B15" s="9" t="s">
        <v>21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>(E15-SUM(F15:G15))-K15</f>
        <v>10</v>
      </c>
      <c r="J15" s="10"/>
      <c r="K15" s="9">
        <v>0</v>
      </c>
      <c r="L15" s="10">
        <v>0</v>
      </c>
      <c r="M15" s="9">
        <v>41.7</v>
      </c>
      <c r="N15" s="15">
        <v>0.58299999999999996</v>
      </c>
    </row>
    <row r="16" spans="1:14" s="11" customFormat="1" ht="25.5" x14ac:dyDescent="0.2">
      <c r="A16" s="9" t="str">
        <f>'1'!A16</f>
        <v>ERGONOMIA</v>
      </c>
      <c r="B16" s="9" t="s">
        <v>21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v>0</v>
      </c>
      <c r="M16" s="9">
        <v>78.040000000000006</v>
      </c>
      <c r="N16" s="15">
        <v>0.5</v>
      </c>
    </row>
    <row r="17" spans="1:14" s="11" customFormat="1" ht="25.5" x14ac:dyDescent="0.2">
      <c r="A17" s="9" t="str">
        <f>'1'!A17</f>
        <v>INVESTIGACION DE OPERACIONES II</v>
      </c>
      <c r="B17" s="9" t="s">
        <v>21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16</v>
      </c>
      <c r="G17" s="9"/>
      <c r="H17" s="10"/>
      <c r="I17" s="9">
        <f>(E17-SUM(F17:G17))-K17</f>
        <v>13</v>
      </c>
      <c r="J17" s="10"/>
      <c r="K17" s="9">
        <v>0</v>
      </c>
      <c r="L17" s="10">
        <v>0</v>
      </c>
      <c r="M17" s="9">
        <v>39.93</v>
      </c>
      <c r="N17" s="15">
        <v>0.55000000000000004</v>
      </c>
    </row>
    <row r="18" spans="1:14" s="11" customFormat="1" ht="25.5" x14ac:dyDescent="0.2">
      <c r="A18" s="9" t="str">
        <f>'1'!A18</f>
        <v>INVESTIGACION DE OPERACIONES II</v>
      </c>
      <c r="B18" s="9" t="s">
        <v>21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16</v>
      </c>
      <c r="G18" s="9"/>
      <c r="H18" s="10"/>
      <c r="I18" s="9">
        <f>(E18-SUM(F18:G18))-K18</f>
        <v>14</v>
      </c>
      <c r="J18" s="10"/>
      <c r="K18" s="9">
        <v>0</v>
      </c>
      <c r="L18" s="10">
        <v>0</v>
      </c>
      <c r="M18" s="9">
        <v>38.5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73</v>
      </c>
      <c r="G28" s="17">
        <f>SUM(G14:G27)</f>
        <v>0</v>
      </c>
      <c r="H28" s="18">
        <v>0</v>
      </c>
      <c r="I28" s="17">
        <f>(E28-SUM(F28:G28))-K28</f>
        <v>42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48.354000000000006</v>
      </c>
      <c r="N28" s="19">
        <f>AVERAGE(N14:N27)</f>
        <v>0.53260000000000007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90" zoomScaleNormal="9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32</v>
      </c>
      <c r="B14" s="9" t="s">
        <v>48</v>
      </c>
      <c r="C14" s="9" t="str">
        <f>'1'!C14</f>
        <v>601-A</v>
      </c>
      <c r="D14" s="9" t="str">
        <f>'1'!D14</f>
        <v>IIND</v>
      </c>
      <c r="E14" s="9">
        <v>10</v>
      </c>
      <c r="F14" s="9">
        <v>4</v>
      </c>
      <c r="G14" s="9"/>
      <c r="H14" s="10"/>
      <c r="I14" s="9">
        <f t="shared" ref="I14:I20" si="0">(E14-SUM(F14:G14))-K14</f>
        <v>6</v>
      </c>
      <c r="J14" s="10"/>
      <c r="K14" s="9">
        <v>0</v>
      </c>
      <c r="L14" s="10">
        <f>K14/E14</f>
        <v>0</v>
      </c>
      <c r="M14" s="9">
        <v>28</v>
      </c>
      <c r="N14" s="15">
        <v>0.4</v>
      </c>
    </row>
    <row r="15" spans="1:14" s="11" customFormat="1" ht="25.5" x14ac:dyDescent="0.2">
      <c r="A15" s="9" t="s">
        <v>31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v>24</v>
      </c>
      <c r="F15" s="9">
        <v>14</v>
      </c>
      <c r="G15" s="9"/>
      <c r="H15" s="10"/>
      <c r="I15" s="9">
        <f t="shared" si="0"/>
        <v>10</v>
      </c>
      <c r="J15" s="10"/>
      <c r="K15" s="9">
        <v>0</v>
      </c>
      <c r="L15" s="10">
        <v>0</v>
      </c>
      <c r="M15" s="9">
        <v>43.5</v>
      </c>
      <c r="N15" s="15">
        <v>0.57999999999999996</v>
      </c>
    </row>
    <row r="16" spans="1:14" s="11" customFormat="1" ht="25.5" x14ac:dyDescent="0.2">
      <c r="A16" s="9" t="str">
        <f>'1'!A16</f>
        <v>ERGONOMIA</v>
      </c>
      <c r="B16" s="9" t="s">
        <v>48</v>
      </c>
      <c r="C16" s="9" t="str">
        <f>'1'!C16</f>
        <v>501-B</v>
      </c>
      <c r="D16" s="9" t="str">
        <f>'1'!D16</f>
        <v>IIND</v>
      </c>
      <c r="E16" s="9">
        <f>'1'!E16</f>
        <v>22</v>
      </c>
      <c r="F16" s="9">
        <v>16</v>
      </c>
      <c r="G16" s="9"/>
      <c r="H16" s="10"/>
      <c r="I16" s="9">
        <f t="shared" si="0"/>
        <v>6</v>
      </c>
      <c r="J16" s="10"/>
      <c r="K16" s="9">
        <v>0</v>
      </c>
      <c r="L16" s="10">
        <v>0</v>
      </c>
      <c r="M16" s="9">
        <v>54.3</v>
      </c>
      <c r="N16" s="15">
        <v>0.72699999999999998</v>
      </c>
    </row>
    <row r="17" spans="1:14" s="11" customFormat="1" ht="25.5" x14ac:dyDescent="0.2">
      <c r="A17" s="9" t="str">
        <f>'1'!A17</f>
        <v>INVESTIGACION DE OPERACIONES II</v>
      </c>
      <c r="B17" s="9" t="s">
        <v>48</v>
      </c>
      <c r="C17" s="9" t="str">
        <f>'1'!C17</f>
        <v>304-A</v>
      </c>
      <c r="D17" s="9" t="str">
        <f>'1'!D17</f>
        <v>ISC</v>
      </c>
      <c r="E17" s="9">
        <f>'1'!E17</f>
        <v>29</v>
      </c>
      <c r="F17" s="9">
        <v>20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9">
        <v>57.5</v>
      </c>
      <c r="N17" s="15">
        <v>0.68899999999999995</v>
      </c>
    </row>
    <row r="18" spans="1:14" s="11" customFormat="1" ht="25.5" x14ac:dyDescent="0.2">
      <c r="A18" s="9" t="str">
        <f>'1'!A18</f>
        <v>INVESTIGACION DE OPERACIONES II</v>
      </c>
      <c r="B18" s="9" t="s">
        <v>48</v>
      </c>
      <c r="C18" s="9" t="str">
        <f>'1'!C18</f>
        <v>304-B</v>
      </c>
      <c r="D18" s="9" t="str">
        <f>'1'!D18</f>
        <v>ISC</v>
      </c>
      <c r="E18" s="9">
        <f>'1'!E18</f>
        <v>30</v>
      </c>
      <c r="F18" s="9">
        <v>20</v>
      </c>
      <c r="G18" s="9"/>
      <c r="H18" s="10"/>
      <c r="I18" s="9">
        <f t="shared" si="0"/>
        <v>10</v>
      </c>
      <c r="J18" s="10"/>
      <c r="K18" s="9">
        <v>0</v>
      </c>
      <c r="L18" s="10">
        <v>0</v>
      </c>
      <c r="M18" s="9">
        <v>54.2</v>
      </c>
      <c r="N18" s="15">
        <v>0.66600000000000004</v>
      </c>
    </row>
    <row r="19" spans="1:14" s="11" customFormat="1" ht="25.5" x14ac:dyDescent="0.2">
      <c r="A19" s="9" t="s">
        <v>41</v>
      </c>
      <c r="B19" s="9" t="s">
        <v>49</v>
      </c>
      <c r="C19" s="9" t="s">
        <v>43</v>
      </c>
      <c r="D19" s="9" t="s">
        <v>34</v>
      </c>
      <c r="E19" s="9">
        <v>29</v>
      </c>
      <c r="F19" s="9">
        <v>15</v>
      </c>
      <c r="G19" s="9"/>
      <c r="H19" s="10"/>
      <c r="I19" s="9">
        <f t="shared" si="0"/>
        <v>14</v>
      </c>
      <c r="J19" s="10"/>
      <c r="K19" s="9">
        <v>0</v>
      </c>
      <c r="L19" s="10">
        <v>0</v>
      </c>
      <c r="M19" s="9">
        <v>38.9</v>
      </c>
      <c r="N19" s="15">
        <v>0.5</v>
      </c>
    </row>
    <row r="20" spans="1:14" s="11" customFormat="1" ht="25.5" x14ac:dyDescent="0.2">
      <c r="A20" s="9" t="s">
        <v>41</v>
      </c>
      <c r="B20" s="9" t="s">
        <v>49</v>
      </c>
      <c r="C20" s="9" t="s">
        <v>44</v>
      </c>
      <c r="D20" s="9" t="s">
        <v>34</v>
      </c>
      <c r="E20" s="9">
        <v>30</v>
      </c>
      <c r="F20" s="9">
        <v>21</v>
      </c>
      <c r="G20" s="9"/>
      <c r="H20" s="10"/>
      <c r="I20" s="9">
        <f t="shared" si="0"/>
        <v>9</v>
      </c>
      <c r="J20" s="10"/>
      <c r="K20" s="9">
        <v>0</v>
      </c>
      <c r="L20" s="10">
        <v>0</v>
      </c>
      <c r="M20" s="9">
        <v>55.5</v>
      </c>
      <c r="N20" s="15">
        <v>0.7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110</v>
      </c>
      <c r="G28" s="17">
        <f>SUM(G14:G27)</f>
        <v>0</v>
      </c>
      <c r="H28" s="18"/>
      <c r="I28" s="17">
        <f>(E28-SUM(F28:G28))-K28</f>
        <v>64</v>
      </c>
      <c r="J28" s="18"/>
      <c r="K28" s="17">
        <f>SUM(K14:K27)</f>
        <v>0</v>
      </c>
      <c r="L28" s="18">
        <f>K28/E28</f>
        <v>0</v>
      </c>
      <c r="M28" s="17">
        <f>AVERAGE(M14:M27)</f>
        <v>47.414285714285711</v>
      </c>
      <c r="N28" s="19">
        <f>AVERAGE(N14:N27)</f>
        <v>0.60885714285714276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2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2" ht="62.25" customHeight="1" x14ac:dyDescent="0.2">
      <c r="B34" s="37"/>
      <c r="C34" s="37"/>
      <c r="D34" s="37"/>
      <c r="G34" s="33"/>
      <c r="H34" s="33"/>
      <c r="I34" s="33"/>
      <c r="J34" s="33"/>
      <c r="L34" s="1" t="s">
        <v>39</v>
      </c>
    </row>
    <row r="35" spans="1:12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2" hidden="1" x14ac:dyDescent="0.2"/>
    <row r="37" spans="1:12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5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32</v>
      </c>
      <c r="B14" s="11" t="s">
        <v>49</v>
      </c>
      <c r="C14" s="9" t="s">
        <v>47</v>
      </c>
      <c r="D14" s="9" t="str">
        <f>'1'!D14</f>
        <v>IIND</v>
      </c>
      <c r="E14" s="9">
        <v>10</v>
      </c>
      <c r="F14" s="9">
        <v>3</v>
      </c>
      <c r="G14" s="9"/>
      <c r="H14" s="10"/>
      <c r="I14" s="9">
        <f>(E14-SUM(F14:G14))-K14</f>
        <v>7</v>
      </c>
      <c r="J14" s="10"/>
      <c r="K14" s="9">
        <v>0</v>
      </c>
      <c r="L14" s="10">
        <v>0</v>
      </c>
      <c r="M14" s="9">
        <v>23.5</v>
      </c>
      <c r="N14" s="15">
        <v>0.33</v>
      </c>
    </row>
    <row r="15" spans="1:14" s="11" customFormat="1" ht="25.5" x14ac:dyDescent="0.2">
      <c r="A15" s="9" t="str">
        <f>'1'!A14</f>
        <v>ADMINISTRACION DE OPERACIONES II</v>
      </c>
      <c r="B15" s="11" t="s">
        <v>50</v>
      </c>
      <c r="C15" s="9" t="s">
        <v>47</v>
      </c>
      <c r="D15" s="9" t="str">
        <f>'1'!D15</f>
        <v>IIND</v>
      </c>
      <c r="E15" s="9">
        <v>10</v>
      </c>
      <c r="F15" s="9">
        <v>5</v>
      </c>
      <c r="G15" s="9"/>
      <c r="H15" s="10"/>
      <c r="I15" s="9">
        <f t="shared" ref="I15:I21" si="0">(E15-SUM(F15:G15))-K15</f>
        <v>5</v>
      </c>
      <c r="J15" s="10"/>
      <c r="K15" s="9">
        <v>0</v>
      </c>
      <c r="L15" s="10">
        <f t="shared" ref="L15" si="1">K15/E15</f>
        <v>0</v>
      </c>
      <c r="M15" s="9">
        <v>40.200000000000003</v>
      </c>
      <c r="N15" s="15">
        <v>0.5</v>
      </c>
    </row>
    <row r="16" spans="1:14" s="11" customFormat="1" ht="25.5" x14ac:dyDescent="0.2">
      <c r="A16" s="9" t="str">
        <f>'1'!A16</f>
        <v>ERGONOMIA</v>
      </c>
      <c r="B16" s="11" t="s">
        <v>49</v>
      </c>
      <c r="C16" s="9" t="s">
        <v>38</v>
      </c>
      <c r="D16" s="9" t="str">
        <f>'1'!D16</f>
        <v>IIND</v>
      </c>
      <c r="E16" s="9">
        <v>24</v>
      </c>
      <c r="F16" s="9">
        <v>14</v>
      </c>
      <c r="G16" s="9"/>
      <c r="H16" s="10"/>
      <c r="I16" s="9">
        <f t="shared" si="0"/>
        <v>10</v>
      </c>
      <c r="J16" s="10"/>
      <c r="K16" s="9">
        <v>0</v>
      </c>
      <c r="L16" s="10">
        <v>0</v>
      </c>
      <c r="M16" s="9">
        <v>52.58</v>
      </c>
      <c r="N16" s="15">
        <v>0.625</v>
      </c>
    </row>
    <row r="17" spans="1:14" s="11" customFormat="1" ht="25.5" x14ac:dyDescent="0.2">
      <c r="A17" s="9" t="s">
        <v>31</v>
      </c>
      <c r="B17" s="11" t="s">
        <v>49</v>
      </c>
      <c r="C17" s="9" t="s">
        <v>42</v>
      </c>
      <c r="D17" s="9" t="s">
        <v>33</v>
      </c>
      <c r="E17" s="9">
        <v>22</v>
      </c>
      <c r="F17" s="9">
        <v>12</v>
      </c>
      <c r="G17" s="9"/>
      <c r="H17" s="10"/>
      <c r="I17" s="9">
        <f t="shared" si="0"/>
        <v>10</v>
      </c>
      <c r="J17" s="10"/>
      <c r="K17" s="9">
        <v>0</v>
      </c>
      <c r="L17" s="10">
        <v>0</v>
      </c>
      <c r="M17" s="41">
        <v>49.72</v>
      </c>
      <c r="N17" s="15">
        <v>0.59</v>
      </c>
    </row>
    <row r="18" spans="1:14" s="11" customFormat="1" ht="25.5" x14ac:dyDescent="0.2">
      <c r="A18" s="9" t="str">
        <f>'1'!A18</f>
        <v>INVESTIGACION DE OPERACIONES II</v>
      </c>
      <c r="B18" s="11" t="s">
        <v>50</v>
      </c>
      <c r="C18" s="9" t="s">
        <v>43</v>
      </c>
      <c r="D18" s="9" t="str">
        <f>'1'!D18</f>
        <v>ISC</v>
      </c>
      <c r="E18" s="9">
        <v>29</v>
      </c>
      <c r="F18" s="9">
        <v>8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20</v>
      </c>
      <c r="N18" s="15">
        <v>0.27500000000000002</v>
      </c>
    </row>
    <row r="19" spans="1:14" s="11" customFormat="1" ht="25.5" x14ac:dyDescent="0.2">
      <c r="A19" s="9" t="s">
        <v>41</v>
      </c>
      <c r="B19" s="11" t="s">
        <v>51</v>
      </c>
      <c r="C19" s="9" t="s">
        <v>43</v>
      </c>
      <c r="D19" s="9" t="s">
        <v>34</v>
      </c>
      <c r="E19" s="9">
        <v>29</v>
      </c>
      <c r="F19" s="9">
        <v>13</v>
      </c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>
        <v>32.75</v>
      </c>
      <c r="N19" s="15">
        <v>0.45</v>
      </c>
    </row>
    <row r="20" spans="1:14" s="11" customFormat="1" ht="25.5" x14ac:dyDescent="0.2">
      <c r="A20" s="9" t="s">
        <v>41</v>
      </c>
      <c r="B20" s="11" t="s">
        <v>50</v>
      </c>
      <c r="C20" s="9" t="s">
        <v>44</v>
      </c>
      <c r="D20" s="9" t="s">
        <v>34</v>
      </c>
      <c r="E20" s="9">
        <v>30</v>
      </c>
      <c r="F20" s="9">
        <v>10</v>
      </c>
      <c r="G20" s="9"/>
      <c r="H20" s="10"/>
      <c r="I20" s="9">
        <f t="shared" si="0"/>
        <v>20</v>
      </c>
      <c r="J20" s="10"/>
      <c r="K20" s="9">
        <v>0</v>
      </c>
      <c r="L20" s="10">
        <v>0</v>
      </c>
      <c r="M20" s="9">
        <v>21.16</v>
      </c>
      <c r="N20" s="15">
        <v>0.3</v>
      </c>
    </row>
    <row r="21" spans="1:14" s="11" customFormat="1" ht="25.5" x14ac:dyDescent="0.2">
      <c r="A21" s="9" t="s">
        <v>41</v>
      </c>
      <c r="B21" s="11" t="s">
        <v>51</v>
      </c>
      <c r="C21" s="9" t="s">
        <v>44</v>
      </c>
      <c r="D21" s="9" t="s">
        <v>34</v>
      </c>
      <c r="E21" s="9">
        <v>30</v>
      </c>
      <c r="F21" s="9"/>
      <c r="G21" s="9"/>
      <c r="H21" s="10"/>
      <c r="I21" s="9">
        <f t="shared" si="0"/>
        <v>30</v>
      </c>
      <c r="J21" s="10"/>
      <c r="K21" s="9">
        <v>0</v>
      </c>
      <c r="L21" s="10">
        <v>0</v>
      </c>
      <c r="M21" s="9">
        <v>42.76</v>
      </c>
      <c r="N21" s="15">
        <v>0.56999999999999995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65</v>
      </c>
      <c r="G28" s="17">
        <f>SUM(G14:G27)</f>
        <v>0</v>
      </c>
      <c r="H28" s="18"/>
      <c r="I28" s="17">
        <f>(E28-SUM(F28:G28))-K28</f>
        <v>119</v>
      </c>
      <c r="J28" s="18"/>
      <c r="K28" s="17">
        <f>SUM(K14:K27)</f>
        <v>0</v>
      </c>
      <c r="L28" s="18">
        <f>K28/E28</f>
        <v>0</v>
      </c>
      <c r="M28" s="17">
        <f>AVERAGE(M14:M27)</f>
        <v>35.333750000000002</v>
      </c>
      <c r="N28" s="19">
        <f>AVERAGE(N14:N27)</f>
        <v>0.45499999999999996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110" zoomScaleNormal="11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SEPT-23-ENE-24</v>
      </c>
      <c r="M8" s="33"/>
      <c r="N8" s="33"/>
    </row>
    <row r="10" spans="1:14" x14ac:dyDescent="0.2">
      <c r="A10" s="4" t="s">
        <v>8</v>
      </c>
      <c r="B10" s="33" t="str">
        <f>'1'!B10</f>
        <v>BERNABE CONTRERAS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e">
        <f>'1'!#REF!</f>
        <v>#REF!</v>
      </c>
      <c r="B14" s="9"/>
      <c r="C14" s="9"/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'1'!A14</f>
        <v>ADMINISTRACION DE OPERACIONES II</v>
      </c>
      <c r="B15" s="9"/>
      <c r="C15" s="9"/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ERGONOMIA</v>
      </c>
      <c r="B16" s="9"/>
      <c r="C16" s="9"/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INVESTIGACION DE OPERACIONES II</v>
      </c>
      <c r="B17" s="9"/>
      <c r="C17" s="9"/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INVESTIGACION DE OPERACIONES II</v>
      </c>
      <c r="B18" s="9"/>
      <c r="C18" s="9"/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>
        <f>'1'!D19</f>
        <v>0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BERNABE CONTRERAS CONTRERAS</v>
      </c>
      <c r="C37" s="39"/>
      <c r="D37" s="39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Ixchel Ailyn Contreras Campos</cp:lastModifiedBy>
  <cp:revision/>
  <dcterms:created xsi:type="dcterms:W3CDTF">2021-11-22T14:45:25Z</dcterms:created>
  <dcterms:modified xsi:type="dcterms:W3CDTF">2024-01-06T14:54:39Z</dcterms:modified>
  <cp:category/>
  <cp:contentStatus/>
</cp:coreProperties>
</file>