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xr:revisionPtr revIDLastSave="0" documentId="13_ncr:1_{89914895-306B-470D-8ACA-23F0C5ED7DD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3" l="1"/>
  <c r="I19" i="23"/>
  <c r="I20" i="23"/>
  <c r="A17" i="23"/>
  <c r="I18" i="23"/>
  <c r="I17" i="23"/>
  <c r="I16" i="23"/>
  <c r="I15" i="23"/>
  <c r="I14" i="23"/>
  <c r="E18" i="23"/>
  <c r="E17" i="23"/>
  <c r="E16" i="23"/>
  <c r="C18" i="23"/>
  <c r="A18" i="23"/>
  <c r="C17" i="23"/>
  <c r="C16" i="23"/>
  <c r="A16" i="23"/>
  <c r="C15" i="23"/>
  <c r="C14" i="23"/>
  <c r="I15" i="22"/>
  <c r="L14" i="22"/>
  <c r="I14" i="22"/>
  <c r="A24" i="24" l="1"/>
  <c r="N28" i="25" l="1"/>
  <c r="M28" i="25"/>
  <c r="K28" i="25"/>
  <c r="G28" i="25"/>
  <c r="F28" i="25"/>
  <c r="D19" i="25"/>
  <c r="A19" i="25"/>
  <c r="D18" i="25"/>
  <c r="A18" i="25"/>
  <c r="D17" i="25"/>
  <c r="A17" i="25"/>
  <c r="D16" i="25"/>
  <c r="A16" i="25"/>
  <c r="D15" i="25"/>
  <c r="A15" i="25"/>
  <c r="D14" i="25"/>
  <c r="A14" i="25"/>
  <c r="B10" i="25"/>
  <c r="B37" i="25" s="1"/>
  <c r="L8" i="25"/>
  <c r="H8" i="25"/>
  <c r="E8" i="25"/>
  <c r="N28" i="24"/>
  <c r="M28" i="24"/>
  <c r="K28" i="24"/>
  <c r="G28" i="24"/>
  <c r="F28" i="24"/>
  <c r="D19" i="24"/>
  <c r="A19" i="24"/>
  <c r="D18" i="24"/>
  <c r="A18" i="24"/>
  <c r="D17" i="24"/>
  <c r="A17" i="24"/>
  <c r="D16" i="24"/>
  <c r="A16" i="24"/>
  <c r="D15" i="24"/>
  <c r="A15" i="24"/>
  <c r="D14" i="24"/>
  <c r="A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I16" i="22" s="1"/>
  <c r="A17" i="22"/>
  <c r="C17" i="22"/>
  <c r="D17" i="22"/>
  <c r="E17" i="22"/>
  <c r="I17" i="22" s="1"/>
  <c r="A18" i="22"/>
  <c r="C18" i="22"/>
  <c r="D18" i="22"/>
  <c r="E18" i="22"/>
  <c r="I18" i="22" s="1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<sst xmlns="http://schemas.openxmlformats.org/spreadsheetml/2006/main" count="214" uniqueCount="51">
  <si>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</si>
  <si>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</si>
  <si>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</si>
  <si>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</si>
  <si>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</si>
  <si>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</si>
  <si>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</si>
  <si>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</si>
  <si>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</si>
  <si>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</si>
  <si>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</si>
  <si>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</si>
  <si>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</si>
  <si>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</si>
  <si>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</si>
  <si>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</si>
  <si>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</si>
  <si>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</si>
  <si>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</si>
  <si>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</si>
  <si>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</si>
  <si>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</si>
  <si>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</si>
  <si>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</si>
  <si>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</si>
  <si>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</si>
  <si>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</si>
  <si>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</si>
  <si>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</si>
  <si>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</si>
  <si>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</si>
  <si>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</si>
  <si>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</si>
  <si>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MANUFACTURA ESBELTA</t>
  </si>
  <si>
    <t>IIND</t>
  </si>
  <si>
    <t>ISC</t>
  </si>
  <si>
    <t>BERNABE CONTRERAS CONTRERAS</t>
  </si>
  <si>
    <t>MARIA DE LA CRUZ PORRAS ARIAS</t>
  </si>
  <si>
    <t>S/E</t>
  </si>
  <si>
    <t>501-A</t>
  </si>
  <si>
    <t xml:space="preserve"> </t>
  </si>
  <si>
    <t>INDUSTRIAL</t>
  </si>
  <si>
    <t>INVESTIGACION DE OPERACIONES II</t>
  </si>
  <si>
    <t>501-B</t>
  </si>
  <si>
    <t>304-A</t>
  </si>
  <si>
    <t>304-B</t>
  </si>
  <si>
    <t>FLOR ILIANA CHONTAL PELAYO</t>
  </si>
  <si>
    <t>SEPT-23-ENE-24</t>
  </si>
  <si>
    <t>601-A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</si>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</sst>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363682</xdr:colOff>
      <xdr:row>33</xdr:row>
      <xdr:rowOff>199160</xdr:rowOff>
    </xdr:from>
    <xdr:to>
      <xdr:col>3</xdr:col>
      <xdr:colOff>658726</xdr:colOff>
      <xdr:row>33</xdr:row>
      <xdr:rowOff>759865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4B7B20-D59A-4F47-80FD-B03021CB686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47159" y="863311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38</v>
      </c>
      <c r="C14" s="9" t="s">
        <v>48</v>
      </c>
      <c r="D14" s="9" t="s">
        <v>34</v>
      </c>
      <c r="E14" s="9">
        <v>9</v>
      </c>
      <c r="F14" s="9"/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11" t="s">
        <v>31</v>
      </c>
      <c r="B15" s="9" t="s">
        <v>38</v>
      </c>
      <c r="C15" s="9" t="s">
        <v>39</v>
      </c>
      <c r="D15" s="9" t="s">
        <v>34</v>
      </c>
      <c r="E15" s="9">
        <v>24</v>
      </c>
      <c r="F15" s="9"/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38</v>
      </c>
      <c r="C16" s="9" t="s">
        <v>43</v>
      </c>
      <c r="D16" s="9" t="s">
        <v>34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42</v>
      </c>
      <c r="B17" s="9" t="s">
        <v>38</v>
      </c>
      <c r="C17" s="9" t="s">
        <v>44</v>
      </c>
      <c r="D17" s="9" t="s">
        <v>35</v>
      </c>
      <c r="E17" s="9"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8" t="s">
        <v>42</v>
      </c>
      <c r="B18" s="9" t="s">
        <v>38</v>
      </c>
      <c r="C18" s="9" t="s">
        <v>45</v>
      </c>
      <c r="D18" s="9" t="s">
        <v>35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v>0</v>
      </c>
      <c r="I28" s="17">
        <f t="shared" si="0"/>
        <v>114</v>
      </c>
      <c r="J28" s="18"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90" zoomScaleNormal="90" zoomScaleSheetLayoutView="100" workbookViewId="0">
      <selection activeCell="K14" sqref="K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SEPT-23-ENE-24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32</v>
      </c>
      <c r="B14" s="9" t="s">
        <v>21</v>
      </c>
      <c r="C14" s="9" t="str">
        <f>'1'!C14</f>
        <v>601-A</v>
      </c>
      <c r="D14" s="9" t="str">
        <f>'1'!D14</f>
        <v>IIND</v>
      </c>
      <c r="E14" s="9">
        <v>10</v>
      </c>
      <c r="F14" s="9">
        <v>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43.6</v>
      </c>
      <c r="N14" s="15">
        <v>0.5</v>
      </c>
    </row>
    <row r="15" spans="1:14" s="11" customFormat="1" ht="25.5" x14ac:dyDescent="0.2">
      <c r="A15" s="9" t="s">
        <v>31</v>
      </c>
      <c r="B15" s="9" t="s">
        <v>21</v>
      </c>
      <c r="C15" s="9" t="str">
        <f>'1'!C15</f>
        <v>501-A</v>
      </c>
      <c r="D15" s="9" t="str">
        <f>'1'!D15</f>
        <v>IIND</v>
      </c>
      <c r="E15" s="9">
        <v>24</v>
      </c>
      <c r="F15" s="9">
        <v>14</v>
      </c>
      <c r="G15" s="9"/>
      <c r="H15" s="10"/>
      <c r="I15" s="9">
        <f t="shared" si="0"/>
        <v>10</v>
      </c>
      <c r="J15" s="10"/>
      <c r="K15" s="9">
        <v>0</v>
      </c>
      <c r="L15" s="10">
        <v>0</v>
      </c>
      <c r="M15" s="9">
        <v>41.7</v>
      </c>
      <c r="N15" s="15">
        <v>0.58299999999999996</v>
      </c>
    </row>
    <row r="16" spans="1:14" s="11" customFormat="1" ht="25.5" x14ac:dyDescent="0.2">
      <c r="A16" s="9" t="str">
        <f>'1'!A16</f>
        <v>ERGONOMIA</v>
      </c>
      <c r="B16" s="9" t="s">
        <v>21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78.040000000000006</v>
      </c>
      <c r="N16" s="15">
        <v>0.5</v>
      </c>
    </row>
    <row r="17" spans="1:14" s="11" customFormat="1" ht="25.5" x14ac:dyDescent="0.2">
      <c r="A17" s="9" t="str">
        <f>'1'!A17</f>
        <v>INVESTIGACION DE OPERACIONES II</v>
      </c>
      <c r="B17" s="9" t="s">
        <v>21</v>
      </c>
      <c r="C17" s="9" t="str">
        <f>'1'!C17</f>
        <v>304-A</v>
      </c>
      <c r="D17" s="9" t="str">
        <f>'1'!D17</f>
        <v>ISC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>
        <v>0</v>
      </c>
      <c r="L17" s="10">
        <v>0</v>
      </c>
      <c r="M17" s="9">
        <v>39.93</v>
      </c>
      <c r="N17" s="15">
        <v>0.55000000000000004</v>
      </c>
    </row>
    <row r="18" spans="1:14" s="11" customFormat="1" ht="25.5" x14ac:dyDescent="0.2">
      <c r="A18" s="9" t="str">
        <f>'1'!A18</f>
        <v>INVESTIGACION DE OPERACIONES II</v>
      </c>
      <c r="B18" s="9" t="s">
        <v>21</v>
      </c>
      <c r="C18" s="9" t="str">
        <f>'1'!C18</f>
        <v>304-B</v>
      </c>
      <c r="D18" s="9" t="str">
        <f>'1'!D18</f>
        <v>ISC</v>
      </c>
      <c r="E18" s="9">
        <f>'1'!E18</f>
        <v>30</v>
      </c>
      <c r="F18" s="9">
        <v>16</v>
      </c>
      <c r="G18" s="9"/>
      <c r="H18" s="10"/>
      <c r="I18" s="9">
        <f t="shared" si="0"/>
        <v>14</v>
      </c>
      <c r="J18" s="10"/>
      <c r="K18" s="9">
        <v>0</v>
      </c>
      <c r="L18" s="10">
        <v>0</v>
      </c>
      <c r="M18" s="9">
        <v>38.5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73</v>
      </c>
      <c r="G28" s="17">
        <f>SUM(G14:G27)</f>
        <v>0</v>
      </c>
      <c r="H28" s="18">
        <v>0</v>
      </c>
      <c r="I28" s="17">
        <f t="shared" ref="I28" si="2">(E28-SUM(F28:G28))-K28</f>
        <v>42</v>
      </c>
      <c r="J28" s="18"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48.354000000000006</v>
      </c>
      <c r="N28" s="19">
        <f>AVERAGE(N14:N27)</f>
        <v>0.53260000000000007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="90" zoomScaleNormal="9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SEPT-23-ENE-24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32</v>
      </c>
      <c r="B14" s="9" t="s">
        <v>49</v>
      </c>
      <c r="C14" s="9" t="str">
        <f>'1'!C14</f>
        <v>601-A</v>
      </c>
      <c r="D14" s="9" t="str">
        <f>'1'!D14</f>
        <v>IIND</v>
      </c>
      <c r="E14" s="9">
        <v>10</v>
      </c>
      <c r="F14" s="9">
        <v>4</v>
      </c>
      <c r="G14" s="9"/>
      <c r="H14" s="10"/>
      <c r="I14" s="9">
        <f t="shared" ref="I14:I20" si="0">(E14-SUM(F14:G14))-K14</f>
        <v>6</v>
      </c>
      <c r="J14" s="10"/>
      <c r="K14" s="9">
        <v>0</v>
      </c>
      <c r="L14" s="10">
        <f t="shared" ref="L14" si="1">K14/E14</f>
        <v>0</v>
      </c>
      <c r="M14" s="9">
        <v>28</v>
      </c>
      <c r="N14" s="15">
        <v>0.4</v>
      </c>
    </row>
    <row r="15" spans="1:14" s="11" customFormat="1" ht="25.5" x14ac:dyDescent="0.2">
      <c r="A15" s="9" t="s">
        <v>31</v>
      </c>
      <c r="B15" s="9" t="s">
        <v>49</v>
      </c>
      <c r="C15" s="9" t="str">
        <f>'1'!C15</f>
        <v>501-A</v>
      </c>
      <c r="D15" s="9" t="str">
        <f>'1'!D15</f>
        <v>IIND</v>
      </c>
      <c r="E15" s="9">
        <v>24</v>
      </c>
      <c r="F15" s="9">
        <v>14</v>
      </c>
      <c r="G15" s="9"/>
      <c r="H15" s="10"/>
      <c r="I15" s="9">
        <f t="shared" si="0"/>
        <v>10</v>
      </c>
      <c r="J15" s="10"/>
      <c r="K15" s="9">
        <v>0</v>
      </c>
      <c r="L15" s="10">
        <v>0</v>
      </c>
      <c r="M15" s="9">
        <v>43.5</v>
      </c>
      <c r="N15" s="15">
        <v>0.57999999999999996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16</v>
      </c>
      <c r="G16" s="9"/>
      <c r="H16" s="10"/>
      <c r="I16" s="9">
        <f t="shared" si="0"/>
        <v>6</v>
      </c>
      <c r="J16" s="10"/>
      <c r="K16" s="9">
        <v>0</v>
      </c>
      <c r="L16" s="10">
        <v>0</v>
      </c>
      <c r="M16" s="9">
        <v>54.3</v>
      </c>
      <c r="N16" s="15">
        <v>0.72699999999999998</v>
      </c>
    </row>
    <row r="17" spans="1:14" s="11" customFormat="1" ht="25.5" x14ac:dyDescent="0.2">
      <c r="A17" s="9" t="str">
        <f>'1'!A17</f>
        <v>INVESTIGACION DE OPERACIONES II</v>
      </c>
      <c r="B17" s="9" t="s">
        <v>49</v>
      </c>
      <c r="C17" s="9" t="str">
        <f>'1'!C17</f>
        <v>304-A</v>
      </c>
      <c r="D17" s="9" t="str">
        <f>'1'!D17</f>
        <v>ISC</v>
      </c>
      <c r="E17" s="9">
        <f>'1'!E17</f>
        <v>29</v>
      </c>
      <c r="F17" s="9">
        <v>20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57.5</v>
      </c>
      <c r="N17" s="15">
        <v>0.68899999999999995</v>
      </c>
    </row>
    <row r="18" spans="1:14" s="11" customFormat="1" ht="25.5" x14ac:dyDescent="0.2">
      <c r="A18" s="9" t="str">
        <f>'1'!A18</f>
        <v>INVESTIGACION DE OPERACIONES II</v>
      </c>
      <c r="B18" s="9" t="s">
        <v>49</v>
      </c>
      <c r="C18" s="9" t="str">
        <f>'1'!C18</f>
        <v>304-B</v>
      </c>
      <c r="D18" s="9" t="str">
        <f>'1'!D18</f>
        <v>ISC</v>
      </c>
      <c r="E18" s="9">
        <f>'1'!E18</f>
        <v>30</v>
      </c>
      <c r="F18" s="9">
        <v>20</v>
      </c>
      <c r="G18" s="9"/>
      <c r="H18" s="10"/>
      <c r="I18" s="9">
        <f t="shared" si="0"/>
        <v>10</v>
      </c>
      <c r="J18" s="10"/>
      <c r="K18" s="9">
        <v>0</v>
      </c>
      <c r="L18" s="10">
        <v>0</v>
      </c>
      <c r="M18" s="9">
        <v>54.2</v>
      </c>
      <c r="N18" s="15">
        <v>0.66600000000000004</v>
      </c>
    </row>
    <row r="19" spans="1:14" s="11" customFormat="1" ht="25.5" x14ac:dyDescent="0.2">
      <c r="A19" s="9" t="s">
        <v>42</v>
      </c>
      <c r="B19" s="9" t="s">
        <v>50</v>
      </c>
      <c r="C19" s="9" t="s">
        <v>44</v>
      </c>
      <c r="D19" s="9" t="s">
        <v>35</v>
      </c>
      <c r="E19" s="9">
        <v>29</v>
      </c>
      <c r="F19" s="9">
        <v>15</v>
      </c>
      <c r="G19" s="9"/>
      <c r="H19" s="10"/>
      <c r="I19" s="9">
        <f t="shared" si="0"/>
        <v>14</v>
      </c>
      <c r="J19" s="10"/>
      <c r="K19" s="9">
        <v>0</v>
      </c>
      <c r="L19" s="10">
        <v>0</v>
      </c>
      <c r="M19" s="9">
        <v>38.9</v>
      </c>
      <c r="N19" s="15">
        <v>0.5</v>
      </c>
    </row>
    <row r="20" spans="1:14" s="11" customFormat="1" ht="25.5" x14ac:dyDescent="0.2">
      <c r="A20" s="9" t="s">
        <v>42</v>
      </c>
      <c r="B20" s="9" t="s">
        <v>50</v>
      </c>
      <c r="C20" s="9" t="s">
        <v>45</v>
      </c>
      <c r="D20" s="9" t="s">
        <v>35</v>
      </c>
      <c r="E20" s="9">
        <v>30</v>
      </c>
      <c r="F20" s="9">
        <v>21</v>
      </c>
      <c r="G20" s="9"/>
      <c r="H20" s="10"/>
      <c r="I20" s="9">
        <f t="shared" si="0"/>
        <v>9</v>
      </c>
      <c r="J20" s="10"/>
      <c r="K20" s="9">
        <v>0</v>
      </c>
      <c r="L20" s="10">
        <v>0</v>
      </c>
      <c r="M20" s="9">
        <v>55.5</v>
      </c>
      <c r="N20" s="15">
        <v>0.7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174</v>
      </c>
      <c r="F28" s="17">
        <f>SUM(F14:F27)</f>
        <v>110</v>
      </c>
      <c r="G28" s="17">
        <f>SUM(G14:G27)</f>
        <v>0</v>
      </c>
      <c r="H28" s="18"/>
      <c r="I28" s="17">
        <f t="shared" ref="I28" si="2">(E28-SUM(F28:G28))-K28</f>
        <v>64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47.414285714285711</v>
      </c>
      <c r="N28" s="19">
        <f>AVERAGE(N14:N27)</f>
        <v>0.60885714285714276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2" ht="62.25" customHeight="1" x14ac:dyDescent="0.2">
      <c r="B34" s="27"/>
      <c r="C34" s="27"/>
      <c r="D34" s="27"/>
      <c r="G34" s="28"/>
      <c r="H34" s="28"/>
      <c r="I34" s="28"/>
      <c r="J34" s="28"/>
      <c r="L34" s="1" t="s">
        <v>40</v>
      </c>
    </row>
    <row r="35" spans="1:12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2" hidden="1" x14ac:dyDescent="0.2"/>
    <row r="37" spans="1:12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C14" sqref="C14:C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SEPT-23-ENE-24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33</v>
      </c>
      <c r="B20" s="9"/>
      <c r="C20" s="9"/>
      <c r="D20" s="9" t="s">
        <v>34</v>
      </c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110" zoomScaleNormal="110" zoomScaleSheetLayoutView="100" workbookViewId="0">
      <selection activeCell="C14" sqref="C14: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SEPT-23-ENE-24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2023-11-30T17:43:17Z</dcterms:modified>
  <cp:category/>
  <cp:contentStatus/>
</cp:coreProperties>
</file>