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TOS-SEPT-23\MATERIAS-AGOSTO-2023\"/>
    </mc:Choice>
  </mc:AlternateContent>
  <xr:revisionPtr revIDLastSave="0" documentId="13_ncr:1_{E087254B-518E-4711-AE1E-C2A833FC03BF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5" l="1"/>
  <c r="I16" i="25"/>
  <c r="I17" i="25"/>
  <c r="I18" i="25"/>
  <c r="I14" i="25"/>
  <c r="I15" i="24"/>
  <c r="L15" i="24"/>
  <c r="I16" i="24"/>
  <c r="I17" i="24"/>
  <c r="I18" i="24"/>
  <c r="I19" i="24"/>
  <c r="I20" i="24"/>
  <c r="I21" i="24"/>
  <c r="I14" i="24"/>
  <c r="A15" i="24"/>
  <c r="L14" i="23" l="1"/>
  <c r="I19" i="23"/>
  <c r="I20" i="23"/>
  <c r="A17" i="23"/>
  <c r="I18" i="23"/>
  <c r="I17" i="23"/>
  <c r="I16" i="23"/>
  <c r="I15" i="23"/>
  <c r="I14" i="23"/>
  <c r="E18" i="23"/>
  <c r="E17" i="23"/>
  <c r="E16" i="23"/>
  <c r="C18" i="23"/>
  <c r="A18" i="23"/>
  <c r="C17" i="23"/>
  <c r="C16" i="23"/>
  <c r="A16" i="23"/>
  <c r="C15" i="23"/>
  <c r="C14" i="23"/>
  <c r="I15" i="22"/>
  <c r="L14" i="22"/>
  <c r="I14" i="22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A18" i="24"/>
  <c r="D16" i="24"/>
  <c r="A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I16" i="22" s="1"/>
  <c r="A17" i="22"/>
  <c r="C17" i="22"/>
  <c r="D17" i="22"/>
  <c r="E17" i="22"/>
  <c r="I17" i="22" s="1"/>
  <c r="A18" i="22"/>
  <c r="C18" i="22"/>
  <c r="D18" i="22"/>
  <c r="E18" i="22"/>
  <c r="I18" i="22" s="1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<sst xmlns="http://schemas.openxmlformats.org/spreadsheetml/2006/main" count="249" uniqueCount="53">
  <si>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</si>
  <si>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</si>
  <si>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</si>
  <si>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</si>
  <si>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</si>
  <si>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</si>
  <si>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</si>
  <si>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</si>
  <si>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</si>
  <si>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</si>
  <si>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</si>
  <si>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</si>
  <si>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</si>
  <si>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</si>
  <si>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</si>
  <si>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</si>
  <si>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</si>
  <si>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</si>
  <si>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</si>
  <si>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</si>
  <si>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</si>
  <si>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</si>
  <si>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</si>
  <si>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</si>
  <si>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</si>
  <si>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</si>
  <si>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</si>
  <si>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</si>
  <si>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</si>
  <si>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</si>
  <si>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</si>
  <si>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</si>
  <si>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</si>
  <si>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</si>
  <si>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</si>
  <si>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</si>
  <si>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</si>
  <si>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</si>
  <si>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</si>
  <si>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</si>
  <si>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INVESTIGACION DE OPERACIONES II</t>
  </si>
  <si>
    <t>501-B</t>
  </si>
  <si>
    <t>304-A</t>
  </si>
  <si>
    <t>304-B</t>
  </si>
  <si>
    <t>FLOR ILIANA CHONTAL PELAYO</t>
  </si>
  <si>
    <t>SEPT-23-ENE-24</t>
  </si>
  <si>
    <t>601-A</t>
  </si>
  <si>
    <t>ii</t>
  </si>
  <si>
    <t>III</t>
  </si>
  <si>
    <t>IV</t>
  </si>
  <si>
    <t>V</t>
  </si>
  <si>
    <t>304.B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</si>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</sst>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25978</xdr:colOff>
      <xdr:row>33</xdr:row>
      <xdr:rowOff>112568</xdr:rowOff>
    </xdr:from>
    <xdr:to>
      <xdr:col>3</xdr:col>
      <xdr:colOff>693363</xdr:colOff>
      <xdr:row>33</xdr:row>
      <xdr:rowOff>673273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D32AB8-A343-4315-8074-454A8C758F9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1796" y="839065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32</v>
      </c>
      <c r="B14" s="9" t="s">
        <v>36</v>
      </c>
      <c r="C14" s="9" t="s">
        <v>46</v>
      </c>
      <c r="D14" s="9" t="s">
        <v>33</v>
      </c>
      <c r="E14" s="9">
        <v>9</v>
      </c>
      <c r="F14" s="9"/>
      <c r="G14" s="9"/>
      <c r="H14" s="10"/>
      <c r="I14" s="9">
        <f>(E14-SUM(F14:G14))-K14</f>
        <v>9</v>
      </c>
      <c r="J14" s="10"/>
      <c r="K14" s="9">
        <v>0</v>
      </c>
      <c r="L14" s="10">
        <f>K14/E14</f>
        <v>0</v>
      </c>
      <c r="M14" s="9"/>
      <c r="N14" s="15"/>
    </row>
    <row r="15" spans="1:14" s="11" customFormat="1" ht="25.5" x14ac:dyDescent="0.2">
      <c r="A15" s="11" t="s">
        <v>31</v>
      </c>
      <c r="B15" s="9" t="s">
        <v>36</v>
      </c>
      <c r="C15" s="9" t="s">
        <v>37</v>
      </c>
      <c r="D15" s="9" t="s">
        <v>33</v>
      </c>
      <c r="E15" s="9">
        <v>24</v>
      </c>
      <c r="F15" s="9"/>
      <c r="G15" s="9"/>
      <c r="H15" s="10"/>
      <c r="I15" s="9">
        <f>(E15-SUM(F15:G15))-K15</f>
        <v>24</v>
      </c>
      <c r="J15" s="10"/>
      <c r="K15" s="9">
        <v>0</v>
      </c>
      <c r="L15" s="10">
        <f>K15/E15</f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36</v>
      </c>
      <c r="C16" s="9" t="s">
        <v>41</v>
      </c>
      <c r="D16" s="9" t="s">
        <v>33</v>
      </c>
      <c r="E16" s="9">
        <v>22</v>
      </c>
      <c r="F16" s="9"/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40</v>
      </c>
      <c r="B17" s="9" t="s">
        <v>36</v>
      </c>
      <c r="C17" s="9" t="s">
        <v>42</v>
      </c>
      <c r="D17" s="9" t="s">
        <v>34</v>
      </c>
      <c r="E17" s="9">
        <v>29</v>
      </c>
      <c r="F17" s="9"/>
      <c r="G17" s="9"/>
      <c r="H17" s="10"/>
      <c r="I17" s="9">
        <f>(E17-SUM(F17:G17))-K17</f>
        <v>29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8" t="s">
        <v>40</v>
      </c>
      <c r="B18" s="9" t="s">
        <v>36</v>
      </c>
      <c r="C18" s="9" t="s">
        <v>43</v>
      </c>
      <c r="D18" s="9" t="s">
        <v>34</v>
      </c>
      <c r="E18" s="9">
        <v>30</v>
      </c>
      <c r="F18" s="9"/>
      <c r="G18" s="9"/>
      <c r="H18" s="10"/>
      <c r="I18" s="9">
        <f>(E18-SUM(F18:G18))-K18</f>
        <v>30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v>0</v>
      </c>
      <c r="I28" s="17">
        <f>(E28-SUM(F28:G28))-K28</f>
        <v>114</v>
      </c>
      <c r="J28" s="18">
        <v>0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90" zoomScaleNormal="90" zoomScaleSheetLayoutView="100" workbookViewId="0">
      <selection activeCell="K14" sqref="K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SEPT-23-ENE-24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21</v>
      </c>
      <c r="C14" s="9" t="str">
        <f>'1'!C14</f>
        <v>601-A</v>
      </c>
      <c r="D14" s="9" t="str">
        <f>'1'!D14</f>
        <v>IIND</v>
      </c>
      <c r="E14" s="9">
        <v>10</v>
      </c>
      <c r="F14" s="9">
        <v>5</v>
      </c>
      <c r="G14" s="9"/>
      <c r="H14" s="10"/>
      <c r="I14" s="9">
        <f>(E14-SUM(F14:G14))-K14</f>
        <v>5</v>
      </c>
      <c r="J14" s="10"/>
      <c r="K14" s="9">
        <v>0</v>
      </c>
      <c r="L14" s="10">
        <f>K14/E14</f>
        <v>0</v>
      </c>
      <c r="M14" s="9">
        <v>43.6</v>
      </c>
      <c r="N14" s="15">
        <v>0.5</v>
      </c>
    </row>
    <row r="15" spans="1:14" s="11" customFormat="1" ht="25.5" x14ac:dyDescent="0.2">
      <c r="A15" s="9" t="s">
        <v>31</v>
      </c>
      <c r="B15" s="9" t="s">
        <v>21</v>
      </c>
      <c r="C15" s="9" t="str">
        <f>'1'!C15</f>
        <v>501-A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>
        <f>(E15-SUM(F15:G15))-K15</f>
        <v>10</v>
      </c>
      <c r="J15" s="10"/>
      <c r="K15" s="9">
        <v>0</v>
      </c>
      <c r="L15" s="10">
        <v>0</v>
      </c>
      <c r="M15" s="9">
        <v>41.7</v>
      </c>
      <c r="N15" s="15">
        <v>0.58299999999999996</v>
      </c>
    </row>
    <row r="16" spans="1:14" s="11" customFormat="1" ht="25.5" x14ac:dyDescent="0.2">
      <c r="A16" s="9" t="str">
        <f>'1'!A16</f>
        <v>ERGONOMIA</v>
      </c>
      <c r="B16" s="9" t="s">
        <v>21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22</v>
      </c>
      <c r="G16" s="9"/>
      <c r="H16" s="10"/>
      <c r="I16" s="9">
        <f>(E16-SUM(F16:G16))-K16</f>
        <v>0</v>
      </c>
      <c r="J16" s="10"/>
      <c r="K16" s="9">
        <v>0</v>
      </c>
      <c r="L16" s="10">
        <v>0</v>
      </c>
      <c r="M16" s="9">
        <v>78.040000000000006</v>
      </c>
      <c r="N16" s="15">
        <v>0.5</v>
      </c>
    </row>
    <row r="17" spans="1:14" s="11" customFormat="1" ht="25.5" x14ac:dyDescent="0.2">
      <c r="A17" s="9" t="str">
        <f>'1'!A17</f>
        <v>INVESTIGACION DE OPERACIONES II</v>
      </c>
      <c r="B17" s="9" t="s">
        <v>21</v>
      </c>
      <c r="C17" s="9" t="str">
        <f>'1'!C17</f>
        <v>304-A</v>
      </c>
      <c r="D17" s="9" t="str">
        <f>'1'!D17</f>
        <v>ISC</v>
      </c>
      <c r="E17" s="9">
        <f>'1'!E17</f>
        <v>29</v>
      </c>
      <c r="F17" s="9">
        <v>16</v>
      </c>
      <c r="G17" s="9"/>
      <c r="H17" s="10"/>
      <c r="I17" s="9">
        <f>(E17-SUM(F17:G17))-K17</f>
        <v>13</v>
      </c>
      <c r="J17" s="10"/>
      <c r="K17" s="9">
        <v>0</v>
      </c>
      <c r="L17" s="10">
        <v>0</v>
      </c>
      <c r="M17" s="9">
        <v>39.93</v>
      </c>
      <c r="N17" s="15">
        <v>0.55000000000000004</v>
      </c>
    </row>
    <row r="18" spans="1:14" s="11" customFormat="1" ht="25.5" x14ac:dyDescent="0.2">
      <c r="A18" s="9" t="str">
        <f>'1'!A18</f>
        <v>INVESTIGACION DE OPERACIONES II</v>
      </c>
      <c r="B18" s="9" t="s">
        <v>21</v>
      </c>
      <c r="C18" s="9" t="str">
        <f>'1'!C18</f>
        <v>304-B</v>
      </c>
      <c r="D18" s="9" t="str">
        <f>'1'!D18</f>
        <v>ISC</v>
      </c>
      <c r="E18" s="9">
        <f>'1'!E18</f>
        <v>30</v>
      </c>
      <c r="F18" s="9">
        <v>16</v>
      </c>
      <c r="G18" s="9"/>
      <c r="H18" s="10"/>
      <c r="I18" s="9">
        <f>(E18-SUM(F18:G18))-K18</f>
        <v>14</v>
      </c>
      <c r="J18" s="10"/>
      <c r="K18" s="9">
        <v>0</v>
      </c>
      <c r="L18" s="10">
        <v>0</v>
      </c>
      <c r="M18" s="9">
        <v>38.5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73</v>
      </c>
      <c r="G28" s="17">
        <f>SUM(G14:G27)</f>
        <v>0</v>
      </c>
      <c r="H28" s="18">
        <v>0</v>
      </c>
      <c r="I28" s="17">
        <f>(E28-SUM(F28:G28))-K28</f>
        <v>42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48.354000000000006</v>
      </c>
      <c r="N28" s="19">
        <f>AVERAGE(N14:N27)</f>
        <v>0.53260000000000007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90" zoomScaleNormal="9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SEPT-23-ENE-24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47</v>
      </c>
      <c r="C14" s="9" t="str">
        <f>'1'!C14</f>
        <v>601-A</v>
      </c>
      <c r="D14" s="9" t="str">
        <f>'1'!D14</f>
        <v>IIND</v>
      </c>
      <c r="E14" s="9">
        <v>10</v>
      </c>
      <c r="F14" s="9">
        <v>4</v>
      </c>
      <c r="G14" s="9"/>
      <c r="H14" s="10"/>
      <c r="I14" s="9">
        <f t="shared" ref="I14:I20" si="0">(E14-SUM(F14:G14))-K14</f>
        <v>6</v>
      </c>
      <c r="J14" s="10"/>
      <c r="K14" s="9">
        <v>0</v>
      </c>
      <c r="L14" s="10">
        <f>K14/E14</f>
        <v>0</v>
      </c>
      <c r="M14" s="9">
        <v>28</v>
      </c>
      <c r="N14" s="15">
        <v>0.4</v>
      </c>
    </row>
    <row r="15" spans="1:14" s="11" customFormat="1" ht="25.5" x14ac:dyDescent="0.2">
      <c r="A15" s="9" t="s">
        <v>31</v>
      </c>
      <c r="B15" s="9" t="s">
        <v>47</v>
      </c>
      <c r="C15" s="9" t="str">
        <f>'1'!C15</f>
        <v>501-A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>
        <f t="shared" si="0"/>
        <v>10</v>
      </c>
      <c r="J15" s="10"/>
      <c r="K15" s="9">
        <v>0</v>
      </c>
      <c r="L15" s="10">
        <v>0</v>
      </c>
      <c r="M15" s="9">
        <v>43.5</v>
      </c>
      <c r="N15" s="15">
        <v>0.57999999999999996</v>
      </c>
    </row>
    <row r="16" spans="1:14" s="11" customFormat="1" ht="25.5" x14ac:dyDescent="0.2">
      <c r="A16" s="9" t="str">
        <f>'1'!A16</f>
        <v>ERGONOMIA</v>
      </c>
      <c r="B16" s="9" t="s">
        <v>47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16</v>
      </c>
      <c r="G16" s="9"/>
      <c r="H16" s="10"/>
      <c r="I16" s="9">
        <f t="shared" si="0"/>
        <v>6</v>
      </c>
      <c r="J16" s="10"/>
      <c r="K16" s="9">
        <v>0</v>
      </c>
      <c r="L16" s="10">
        <v>0</v>
      </c>
      <c r="M16" s="9">
        <v>54.3</v>
      </c>
      <c r="N16" s="15">
        <v>0.72699999999999998</v>
      </c>
    </row>
    <row r="17" spans="1:14" s="11" customFormat="1" ht="25.5" x14ac:dyDescent="0.2">
      <c r="A17" s="9" t="str">
        <f>'1'!A17</f>
        <v>INVESTIGACION DE OPERACIONES II</v>
      </c>
      <c r="B17" s="9" t="s">
        <v>47</v>
      </c>
      <c r="C17" s="9" t="str">
        <f>'1'!C17</f>
        <v>304-A</v>
      </c>
      <c r="D17" s="9" t="str">
        <f>'1'!D17</f>
        <v>ISC</v>
      </c>
      <c r="E17" s="9">
        <f>'1'!E17</f>
        <v>29</v>
      </c>
      <c r="F17" s="9">
        <v>20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57.5</v>
      </c>
      <c r="N17" s="15">
        <v>0.68899999999999995</v>
      </c>
    </row>
    <row r="18" spans="1:14" s="11" customFormat="1" ht="25.5" x14ac:dyDescent="0.2">
      <c r="A18" s="9" t="str">
        <f>'1'!A18</f>
        <v>INVESTIGACION DE OPERACIONES II</v>
      </c>
      <c r="B18" s="9" t="s">
        <v>47</v>
      </c>
      <c r="C18" s="9" t="str">
        <f>'1'!C18</f>
        <v>304-B</v>
      </c>
      <c r="D18" s="9" t="str">
        <f>'1'!D18</f>
        <v>ISC</v>
      </c>
      <c r="E18" s="9">
        <f>'1'!E18</f>
        <v>30</v>
      </c>
      <c r="F18" s="9">
        <v>20</v>
      </c>
      <c r="G18" s="9"/>
      <c r="H18" s="10"/>
      <c r="I18" s="9">
        <f t="shared" si="0"/>
        <v>10</v>
      </c>
      <c r="J18" s="10"/>
      <c r="K18" s="9">
        <v>0</v>
      </c>
      <c r="L18" s="10">
        <v>0</v>
      </c>
      <c r="M18" s="9">
        <v>54.2</v>
      </c>
      <c r="N18" s="15">
        <v>0.66600000000000004</v>
      </c>
    </row>
    <row r="19" spans="1:14" s="11" customFormat="1" ht="25.5" x14ac:dyDescent="0.2">
      <c r="A19" s="9" t="s">
        <v>40</v>
      </c>
      <c r="B19" s="9" t="s">
        <v>48</v>
      </c>
      <c r="C19" s="9" t="s">
        <v>42</v>
      </c>
      <c r="D19" s="9" t="s">
        <v>34</v>
      </c>
      <c r="E19" s="9">
        <v>29</v>
      </c>
      <c r="F19" s="9">
        <v>15</v>
      </c>
      <c r="G19" s="9"/>
      <c r="H19" s="10"/>
      <c r="I19" s="9">
        <f t="shared" si="0"/>
        <v>14</v>
      </c>
      <c r="J19" s="10"/>
      <c r="K19" s="9">
        <v>0</v>
      </c>
      <c r="L19" s="10">
        <v>0</v>
      </c>
      <c r="M19" s="9">
        <v>38.9</v>
      </c>
      <c r="N19" s="15">
        <v>0.5</v>
      </c>
    </row>
    <row r="20" spans="1:14" s="11" customFormat="1" ht="25.5" x14ac:dyDescent="0.2">
      <c r="A20" s="9" t="s">
        <v>40</v>
      </c>
      <c r="B20" s="9" t="s">
        <v>48</v>
      </c>
      <c r="C20" s="9" t="s">
        <v>43</v>
      </c>
      <c r="D20" s="9" t="s">
        <v>34</v>
      </c>
      <c r="E20" s="9">
        <v>30</v>
      </c>
      <c r="F20" s="9">
        <v>21</v>
      </c>
      <c r="G20" s="9"/>
      <c r="H20" s="10"/>
      <c r="I20" s="9">
        <f t="shared" si="0"/>
        <v>9</v>
      </c>
      <c r="J20" s="10"/>
      <c r="K20" s="9">
        <v>0</v>
      </c>
      <c r="L20" s="10">
        <v>0</v>
      </c>
      <c r="M20" s="9">
        <v>55.5</v>
      </c>
      <c r="N20" s="15">
        <v>0.7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174</v>
      </c>
      <c r="F28" s="17">
        <f>SUM(F14:F27)</f>
        <v>110</v>
      </c>
      <c r="G28" s="17">
        <f>SUM(G14:G27)</f>
        <v>0</v>
      </c>
      <c r="H28" s="18"/>
      <c r="I28" s="17">
        <f>(E28-SUM(F28:G28))-K28</f>
        <v>64</v>
      </c>
      <c r="J28" s="18"/>
      <c r="K28" s="17">
        <f>SUM(K14:K27)</f>
        <v>0</v>
      </c>
      <c r="L28" s="18">
        <f>K28/E28</f>
        <v>0</v>
      </c>
      <c r="M28" s="17">
        <f>AVERAGE(M14:M27)</f>
        <v>47.414285714285711</v>
      </c>
      <c r="N28" s="19">
        <f>AVERAGE(N14:N27)</f>
        <v>0.60885714285714276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38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SEPT-23-ENE-24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11" t="s">
        <v>48</v>
      </c>
      <c r="C14" s="9" t="s">
        <v>46</v>
      </c>
      <c r="D14" s="9" t="str">
        <f>'1'!D14</f>
        <v>IIND</v>
      </c>
      <c r="E14" s="9">
        <v>10</v>
      </c>
      <c r="F14" s="9">
        <v>3</v>
      </c>
      <c r="G14" s="9"/>
      <c r="H14" s="10"/>
      <c r="I14" s="9">
        <f>(E14-SUM(F14:G14))-K14</f>
        <v>7</v>
      </c>
      <c r="J14" s="10"/>
      <c r="K14" s="9">
        <v>0</v>
      </c>
      <c r="L14" s="10">
        <v>0</v>
      </c>
      <c r="M14" s="9">
        <v>23.5</v>
      </c>
      <c r="N14" s="15">
        <v>0.33</v>
      </c>
    </row>
    <row r="15" spans="1:14" s="11" customFormat="1" ht="25.5" x14ac:dyDescent="0.2">
      <c r="A15" s="9" t="str">
        <f>'1'!A14</f>
        <v>ADMINISTRACION DE OPERACIONES II</v>
      </c>
      <c r="B15" s="11" t="s">
        <v>49</v>
      </c>
      <c r="C15" s="9" t="s">
        <v>46</v>
      </c>
      <c r="D15" s="9" t="str">
        <f>'1'!D15</f>
        <v>IIND</v>
      </c>
      <c r="E15" s="9">
        <v>10</v>
      </c>
      <c r="F15" s="9">
        <v>5</v>
      </c>
      <c r="G15" s="9"/>
      <c r="H15" s="10"/>
      <c r="I15" s="9">
        <f t="shared" ref="I15:I21" si="0">(E15-SUM(F15:G15))-K15</f>
        <v>5</v>
      </c>
      <c r="J15" s="10"/>
      <c r="K15" s="9">
        <v>0</v>
      </c>
      <c r="L15" s="10">
        <f t="shared" ref="L15" si="1">K15/E15</f>
        <v>0</v>
      </c>
      <c r="M15" s="9">
        <v>40.200000000000003</v>
      </c>
      <c r="N15" s="15">
        <v>0.5</v>
      </c>
    </row>
    <row r="16" spans="1:14" s="11" customFormat="1" ht="25.5" x14ac:dyDescent="0.2">
      <c r="A16" s="9" t="str">
        <f>'1'!A16</f>
        <v>ERGONOMIA</v>
      </c>
      <c r="B16" s="11" t="s">
        <v>48</v>
      </c>
      <c r="C16" s="9" t="s">
        <v>37</v>
      </c>
      <c r="D16" s="9" t="str">
        <f>'1'!D16</f>
        <v>IIND</v>
      </c>
      <c r="E16" s="9">
        <v>24</v>
      </c>
      <c r="F16" s="9">
        <v>14</v>
      </c>
      <c r="G16" s="9"/>
      <c r="H16" s="10"/>
      <c r="I16" s="9">
        <f t="shared" si="0"/>
        <v>10</v>
      </c>
      <c r="J16" s="10"/>
      <c r="K16" s="9">
        <v>0</v>
      </c>
      <c r="L16" s="10">
        <v>0</v>
      </c>
      <c r="M16" s="9">
        <v>52.58</v>
      </c>
      <c r="N16" s="15">
        <v>0.625</v>
      </c>
    </row>
    <row r="17" spans="1:14" s="11" customFormat="1" ht="25.5" x14ac:dyDescent="0.2">
      <c r="A17" s="9" t="s">
        <v>31</v>
      </c>
      <c r="B17" s="11" t="s">
        <v>48</v>
      </c>
      <c r="C17" s="9" t="s">
        <v>41</v>
      </c>
      <c r="D17" s="9" t="s">
        <v>33</v>
      </c>
      <c r="E17" s="9">
        <v>22</v>
      </c>
      <c r="F17" s="9">
        <v>12</v>
      </c>
      <c r="G17" s="9"/>
      <c r="H17" s="10"/>
      <c r="I17" s="9">
        <f t="shared" si="0"/>
        <v>10</v>
      </c>
      <c r="J17" s="10"/>
      <c r="K17" s="9">
        <v>0</v>
      </c>
      <c r="L17" s="10">
        <v>0</v>
      </c>
      <c r="M17" s="21">
        <v>49.72</v>
      </c>
      <c r="N17" s="15">
        <v>0.59</v>
      </c>
    </row>
    <row r="18" spans="1:14" s="11" customFormat="1" ht="25.5" x14ac:dyDescent="0.2">
      <c r="A18" s="9" t="str">
        <f>'1'!A18</f>
        <v>INVESTIGACION DE OPERACIONES II</v>
      </c>
      <c r="B18" s="11" t="s">
        <v>49</v>
      </c>
      <c r="C18" s="9" t="s">
        <v>42</v>
      </c>
      <c r="D18" s="9" t="str">
        <f>'1'!D18</f>
        <v>ISC</v>
      </c>
      <c r="E18" s="9">
        <v>29</v>
      </c>
      <c r="F18" s="9">
        <v>8</v>
      </c>
      <c r="G18" s="9"/>
      <c r="H18" s="10"/>
      <c r="I18" s="9">
        <f t="shared" si="0"/>
        <v>21</v>
      </c>
      <c r="J18" s="10"/>
      <c r="K18" s="9">
        <v>0</v>
      </c>
      <c r="L18" s="10">
        <v>0</v>
      </c>
      <c r="M18" s="9">
        <v>20</v>
      </c>
      <c r="N18" s="15">
        <v>0.27500000000000002</v>
      </c>
    </row>
    <row r="19" spans="1:14" s="11" customFormat="1" ht="25.5" x14ac:dyDescent="0.2">
      <c r="A19" s="9" t="s">
        <v>40</v>
      </c>
      <c r="B19" s="11" t="s">
        <v>50</v>
      </c>
      <c r="C19" s="9" t="s">
        <v>42</v>
      </c>
      <c r="D19" s="9" t="s">
        <v>34</v>
      </c>
      <c r="E19" s="9">
        <v>29</v>
      </c>
      <c r="F19" s="9">
        <v>13</v>
      </c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>
        <v>32.75</v>
      </c>
      <c r="N19" s="15">
        <v>0.45</v>
      </c>
    </row>
    <row r="20" spans="1:14" s="11" customFormat="1" ht="25.5" x14ac:dyDescent="0.2">
      <c r="A20" s="9" t="s">
        <v>40</v>
      </c>
      <c r="B20" s="11" t="s">
        <v>49</v>
      </c>
      <c r="C20" s="9" t="s">
        <v>43</v>
      </c>
      <c r="D20" s="9" t="s">
        <v>34</v>
      </c>
      <c r="E20" s="9">
        <v>30</v>
      </c>
      <c r="F20" s="9">
        <v>10</v>
      </c>
      <c r="G20" s="9"/>
      <c r="H20" s="10"/>
      <c r="I20" s="9">
        <f t="shared" si="0"/>
        <v>20</v>
      </c>
      <c r="J20" s="10"/>
      <c r="K20" s="9">
        <v>0</v>
      </c>
      <c r="L20" s="10">
        <v>0</v>
      </c>
      <c r="M20" s="9">
        <v>21.16</v>
      </c>
      <c r="N20" s="15">
        <v>0.3</v>
      </c>
    </row>
    <row r="21" spans="1:14" s="11" customFormat="1" ht="25.5" x14ac:dyDescent="0.2">
      <c r="A21" s="9" t="s">
        <v>40</v>
      </c>
      <c r="B21" s="11" t="s">
        <v>50</v>
      </c>
      <c r="C21" s="9" t="s">
        <v>43</v>
      </c>
      <c r="D21" s="9" t="s">
        <v>34</v>
      </c>
      <c r="E21" s="9">
        <v>30</v>
      </c>
      <c r="F21" s="9"/>
      <c r="G21" s="9"/>
      <c r="H21" s="10"/>
      <c r="I21" s="9">
        <f t="shared" si="0"/>
        <v>30</v>
      </c>
      <c r="J21" s="10"/>
      <c r="K21" s="9">
        <v>0</v>
      </c>
      <c r="L21" s="10">
        <v>0</v>
      </c>
      <c r="M21" s="9">
        <v>42.76</v>
      </c>
      <c r="N21" s="15">
        <v>0.56999999999999995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184</v>
      </c>
      <c r="F28" s="17">
        <f>SUM(F14:F27)</f>
        <v>65</v>
      </c>
      <c r="G28" s="17">
        <f>SUM(G14:G27)</f>
        <v>0</v>
      </c>
      <c r="H28" s="18"/>
      <c r="I28" s="17">
        <f>(E28-SUM(F28:G28))-K28</f>
        <v>119</v>
      </c>
      <c r="J28" s="18"/>
      <c r="K28" s="17">
        <f>SUM(K14:K27)</f>
        <v>0</v>
      </c>
      <c r="L28" s="18">
        <f>K28/E28</f>
        <v>0</v>
      </c>
      <c r="M28" s="17">
        <f>AVERAGE(M14:M27)</f>
        <v>35.333750000000002</v>
      </c>
      <c r="N28" s="19">
        <f>AVERAGE(N14:N27)</f>
        <v>0.45499999999999996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8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SEPT-23-ENE-24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52</v>
      </c>
      <c r="C14" s="9" t="s">
        <v>46</v>
      </c>
      <c r="D14" s="9" t="str">
        <f>'1'!D14</f>
        <v>IIND</v>
      </c>
      <c r="E14" s="9">
        <v>10</v>
      </c>
      <c r="F14" s="9">
        <v>1</v>
      </c>
      <c r="G14" s="9">
        <v>9</v>
      </c>
      <c r="H14" s="10">
        <v>1</v>
      </c>
      <c r="I14" s="9">
        <f>(E14-SUM(F14:G14))-K14</f>
        <v>0</v>
      </c>
      <c r="J14" s="10">
        <v>0</v>
      </c>
      <c r="K14" s="9">
        <v>0</v>
      </c>
      <c r="L14" s="10">
        <v>0</v>
      </c>
      <c r="M14" s="9">
        <v>73.7</v>
      </c>
      <c r="N14" s="15">
        <v>0.4</v>
      </c>
    </row>
    <row r="15" spans="1:14" s="11" customFormat="1" ht="25.5" x14ac:dyDescent="0.2">
      <c r="A15" s="9" t="s">
        <v>31</v>
      </c>
      <c r="B15" s="9" t="s">
        <v>52</v>
      </c>
      <c r="C15" s="9" t="s">
        <v>37</v>
      </c>
      <c r="D15" s="9" t="str">
        <f>'1'!D15</f>
        <v>IIND</v>
      </c>
      <c r="E15" s="9">
        <v>25</v>
      </c>
      <c r="F15" s="9">
        <v>6</v>
      </c>
      <c r="G15" s="9">
        <v>19</v>
      </c>
      <c r="H15" s="10">
        <v>1</v>
      </c>
      <c r="I15" s="9">
        <f t="shared" ref="I15:I18" si="0">(E15-SUM(F15:G15))-K15</f>
        <v>0</v>
      </c>
      <c r="J15" s="10">
        <v>0</v>
      </c>
      <c r="K15" s="9">
        <v>0</v>
      </c>
      <c r="L15" s="10">
        <v>0</v>
      </c>
      <c r="M15" s="9">
        <v>78.400000000000006</v>
      </c>
      <c r="N15" s="15">
        <v>0.52</v>
      </c>
    </row>
    <row r="16" spans="1:14" s="11" customFormat="1" ht="25.5" x14ac:dyDescent="0.2">
      <c r="A16" s="9" t="str">
        <f>'1'!A16</f>
        <v>ERGONOMIA</v>
      </c>
      <c r="B16" s="9" t="s">
        <v>52</v>
      </c>
      <c r="C16" s="9" t="s">
        <v>41</v>
      </c>
      <c r="D16" s="9" t="str">
        <f>'1'!D16</f>
        <v>IIND</v>
      </c>
      <c r="E16" s="9">
        <v>22</v>
      </c>
      <c r="F16" s="9">
        <v>15</v>
      </c>
      <c r="G16" s="9">
        <v>7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9">
        <v>79.599999999999994</v>
      </c>
      <c r="N16" s="15">
        <v>0.5</v>
      </c>
    </row>
    <row r="17" spans="1:14" s="11" customFormat="1" ht="25.5" x14ac:dyDescent="0.2">
      <c r="A17" s="9" t="str">
        <f>'1'!A17</f>
        <v>INVESTIGACION DE OPERACIONES II</v>
      </c>
      <c r="B17" s="9" t="s">
        <v>52</v>
      </c>
      <c r="C17" s="9" t="s">
        <v>42</v>
      </c>
      <c r="D17" s="9" t="str">
        <f>'1'!D17</f>
        <v>ISC</v>
      </c>
      <c r="E17" s="9">
        <v>29</v>
      </c>
      <c r="F17" s="9">
        <v>8</v>
      </c>
      <c r="G17" s="9">
        <v>21</v>
      </c>
      <c r="H17" s="10">
        <v>1</v>
      </c>
      <c r="I17" s="9">
        <f t="shared" si="0"/>
        <v>0</v>
      </c>
      <c r="J17" s="10">
        <v>0</v>
      </c>
      <c r="K17" s="9">
        <v>0</v>
      </c>
      <c r="L17" s="10">
        <v>0</v>
      </c>
      <c r="M17" s="9">
        <v>76.2</v>
      </c>
      <c r="N17" s="15">
        <v>0.44800000000000001</v>
      </c>
    </row>
    <row r="18" spans="1:14" s="11" customFormat="1" ht="25.5" x14ac:dyDescent="0.2">
      <c r="A18" s="9" t="str">
        <f>'1'!A18</f>
        <v>INVESTIGACION DE OPERACIONES II</v>
      </c>
      <c r="B18" s="9" t="s">
        <v>52</v>
      </c>
      <c r="C18" s="9" t="s">
        <v>51</v>
      </c>
      <c r="D18" s="9" t="str">
        <f>'1'!D18</f>
        <v>ISC</v>
      </c>
      <c r="E18" s="9">
        <v>30</v>
      </c>
      <c r="F18" s="9">
        <v>10</v>
      </c>
      <c r="G18" s="9">
        <v>16</v>
      </c>
      <c r="H18" s="10">
        <v>0.87</v>
      </c>
      <c r="I18" s="9">
        <f t="shared" si="0"/>
        <v>4</v>
      </c>
      <c r="J18" s="10">
        <v>0.13</v>
      </c>
      <c r="K18" s="9">
        <v>0</v>
      </c>
      <c r="L18" s="10">
        <v>0</v>
      </c>
      <c r="M18" s="9">
        <v>64.63</v>
      </c>
      <c r="N18" s="15">
        <v>0.86599999999999999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40</v>
      </c>
      <c r="G28" s="17">
        <f>SUM(G14:G27)</f>
        <v>72</v>
      </c>
      <c r="H28" s="18">
        <f>SUM(F28:G28)/E28</f>
        <v>0.96551724137931039</v>
      </c>
      <c r="I28" s="17">
        <f>(E28-SUM(F28:G28))-K28</f>
        <v>4</v>
      </c>
      <c r="J28" s="18">
        <f>I28/E28</f>
        <v>3.4482758620689655E-2</v>
      </c>
      <c r="K28" s="17">
        <f>SUM(K14:K27)</f>
        <v>0</v>
      </c>
      <c r="L28" s="18">
        <f>K28/E28</f>
        <v>0</v>
      </c>
      <c r="M28" s="17">
        <f>AVERAGE(M14:M27)</f>
        <v>74.506</v>
      </c>
      <c r="N28" s="19">
        <f>AVERAGE(N14:N27)</f>
        <v>0.54679999999999995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</cp:lastModifiedBy>
  <cp:revision/>
  <dcterms:created xsi:type="dcterms:W3CDTF">2021-11-22T14:45:25Z</dcterms:created>
  <dcterms:modified xsi:type="dcterms:W3CDTF">2024-01-15T02:07:48Z</dcterms:modified>
  <cp:category/>
  <cp:contentStatus/>
</cp:coreProperties>
</file>