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SEP 23- ENE 24\"/>
    </mc:Choice>
  </mc:AlternateContent>
  <bookViews>
    <workbookView xWindow="0" yWindow="0" windowWidth="20490" windowHeight="904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'4'!$A$1:$N$42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24" l="1"/>
  <c r="C24" i="24"/>
  <c r="A25" i="24"/>
  <c r="A24" i="24"/>
  <c r="C23" i="24"/>
  <c r="C22" i="24"/>
  <c r="A22" i="24"/>
  <c r="C21" i="24"/>
  <c r="C19" i="24"/>
  <c r="C17" i="24"/>
  <c r="C15" i="24"/>
  <c r="I21" i="23" l="1"/>
  <c r="I19" i="23" l="1"/>
  <c r="L19" i="23"/>
  <c r="I20" i="23"/>
  <c r="L20" i="23"/>
  <c r="L21" i="23"/>
  <c r="I22" i="23"/>
  <c r="L22" i="23"/>
  <c r="D22" i="23" l="1"/>
  <c r="C22" i="23"/>
  <c r="D21" i="23"/>
  <c r="C21" i="23"/>
  <c r="D20" i="23"/>
  <c r="C20" i="23"/>
  <c r="D19" i="23"/>
  <c r="C19" i="23"/>
  <c r="I19" i="22" l="1"/>
  <c r="L19" i="22"/>
  <c r="E19" i="22"/>
  <c r="E18" i="22"/>
  <c r="D19" i="22"/>
  <c r="C19" i="22"/>
  <c r="A19" i="22"/>
  <c r="C18" i="22"/>
  <c r="I19" i="10" l="1"/>
  <c r="L19" i="10"/>
  <c r="I20" i="10"/>
  <c r="L20" i="10"/>
  <c r="I21" i="10"/>
  <c r="L21" i="10"/>
  <c r="I22" i="10"/>
  <c r="L22" i="10"/>
  <c r="N17" i="25" l="1"/>
  <c r="N16" i="25"/>
  <c r="N15" i="25"/>
  <c r="I15" i="24" l="1"/>
  <c r="I17" i="24"/>
  <c r="I19" i="24"/>
  <c r="I21" i="24"/>
  <c r="I22" i="24"/>
  <c r="I24" i="24"/>
  <c r="I25" i="24"/>
  <c r="A21" i="24"/>
  <c r="A17" i="24"/>
  <c r="A15" i="24"/>
  <c r="G37" i="23" l="1"/>
  <c r="G42" i="24" s="1"/>
  <c r="G36" i="25" s="1"/>
  <c r="E6" i="23"/>
  <c r="E6" i="24" s="1"/>
  <c r="E6" i="25" s="1"/>
  <c r="G37" i="22" l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3" i="24"/>
  <c r="M33" i="24"/>
  <c r="K33" i="24"/>
  <c r="G33" i="24"/>
  <c r="F33" i="24"/>
  <c r="D23" i="24"/>
  <c r="A23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2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D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23" i="24" l="1"/>
  <c r="I23" i="24"/>
  <c r="I20" i="24"/>
  <c r="L20" i="24"/>
  <c r="L18" i="24"/>
  <c r="I18" i="24"/>
  <c r="L16" i="24"/>
  <c r="I16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3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3" i="24"/>
  <c r="J33" i="24" s="1"/>
  <c r="L33" i="24"/>
  <c r="H33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<sst xmlns="http://schemas.openxmlformats.org/spreadsheetml/2006/main" count="237" uniqueCount="51">
  <si>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</si>
  <si>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</si>
  <si>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</si>
  <si>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</si>
  <si>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</si>
  <si>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</si>
  <si>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</si>
  <si>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</si>
  <si>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</si>
  <si>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</si>
  <si>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</si>
  <si>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</si>
  <si>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</si>
  <si>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</si>
  <si>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</si>
  <si>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</si>
  <si>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</si>
  <si>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</si>
  <si>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</si>
  <si>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</si>
  <si>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</si>
  <si>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</si>
  <si>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</si>
  <si>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</si>
  <si>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</si>
  <si>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</si>
  <si>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</si>
  <si>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</si>
  <si>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</si>
  <si>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</si>
  <si>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</si>
  <si>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</si>
  <si>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</si>
  <si>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</si>
  <si>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</si>
  <si>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</si>
  <si>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MCA. EUGENIO CHÁVEZ ORTIZ</t>
  </si>
  <si>
    <t>III</t>
  </si>
  <si>
    <t>IV</t>
  </si>
  <si>
    <t>V</t>
  </si>
  <si>
    <t>VI</t>
  </si>
  <si>
    <t>SEP 23 - ENE 24</t>
  </si>
  <si>
    <t>MACROECONOMIA</t>
  </si>
  <si>
    <t>ECONOMIA</t>
  </si>
  <si>
    <t>301A</t>
  </si>
  <si>
    <t>301B</t>
  </si>
  <si>
    <t>301C</t>
  </si>
  <si>
    <t>505A</t>
  </si>
  <si>
    <t>505B</t>
  </si>
  <si>
    <t>505C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</si>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</sst>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06" zoomScaleNormal="106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2</v>
      </c>
      <c r="I8" s="34" t="s">
        <v>7</v>
      </c>
      <c r="J8" s="34"/>
      <c r="K8" s="34"/>
      <c r="L8" s="35" t="s">
        <v>41</v>
      </c>
      <c r="M8" s="35"/>
      <c r="N8" s="35"/>
    </row>
    <row r="10" spans="1:14" x14ac:dyDescent="0.2">
      <c r="A10" s="4" t="s">
        <v>8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43</v>
      </c>
      <c r="B14" s="9" t="s">
        <v>21</v>
      </c>
      <c r="C14" s="9" t="s">
        <v>44</v>
      </c>
      <c r="D14" s="9" t="s">
        <v>32</v>
      </c>
      <c r="E14" s="9">
        <v>34</v>
      </c>
      <c r="F14" s="9">
        <v>25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0.74</v>
      </c>
    </row>
    <row r="15" spans="1:14" s="11" customFormat="1" x14ac:dyDescent="0.2">
      <c r="A15" s="8" t="s">
        <v>43</v>
      </c>
      <c r="B15" s="9" t="s">
        <v>21</v>
      </c>
      <c r="C15" s="9" t="s">
        <v>45</v>
      </c>
      <c r="D15" s="9" t="s">
        <v>32</v>
      </c>
      <c r="E15" s="9">
        <v>16</v>
      </c>
      <c r="F15" s="9">
        <v>13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67</v>
      </c>
      <c r="N15" s="15">
        <v>0.82</v>
      </c>
    </row>
    <row r="16" spans="1:14" s="11" customFormat="1" x14ac:dyDescent="0.2">
      <c r="A16" s="8" t="s">
        <v>43</v>
      </c>
      <c r="B16" s="9" t="s">
        <v>21</v>
      </c>
      <c r="C16" s="9" t="s">
        <v>46</v>
      </c>
      <c r="D16" s="9" t="s">
        <v>32</v>
      </c>
      <c r="E16" s="9">
        <v>21</v>
      </c>
      <c r="F16" s="9">
        <v>16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61</v>
      </c>
      <c r="N16" s="15">
        <v>0.76</v>
      </c>
    </row>
    <row r="17" spans="1:14" s="11" customFormat="1" x14ac:dyDescent="0.2">
      <c r="A17" s="8" t="s">
        <v>42</v>
      </c>
      <c r="B17" s="9" t="s">
        <v>21</v>
      </c>
      <c r="C17" s="9" t="s">
        <v>47</v>
      </c>
      <c r="D17" s="9" t="s">
        <v>31</v>
      </c>
      <c r="E17" s="9">
        <v>24</v>
      </c>
      <c r="F17" s="9">
        <v>20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69</v>
      </c>
      <c r="N17" s="15">
        <v>0.83</v>
      </c>
    </row>
    <row r="18" spans="1:14" s="11" customFormat="1" x14ac:dyDescent="0.2">
      <c r="A18" s="8" t="s">
        <v>42</v>
      </c>
      <c r="B18" s="9" t="s">
        <v>32</v>
      </c>
      <c r="C18" s="9" t="s">
        <v>47</v>
      </c>
      <c r="D18" s="9" t="s">
        <v>31</v>
      </c>
      <c r="E18" s="9">
        <v>24</v>
      </c>
      <c r="F18" s="9">
        <v>20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69</v>
      </c>
      <c r="N18" s="15">
        <v>0.83</v>
      </c>
    </row>
    <row r="19" spans="1:14" s="11" customFormat="1" x14ac:dyDescent="0.2">
      <c r="A19" s="8" t="s">
        <v>42</v>
      </c>
      <c r="B19" s="9" t="s">
        <v>21</v>
      </c>
      <c r="C19" s="9" t="s">
        <v>48</v>
      </c>
      <c r="D19" s="9" t="s">
        <v>31</v>
      </c>
      <c r="E19" s="9">
        <v>16</v>
      </c>
      <c r="F19" s="9">
        <v>13</v>
      </c>
      <c r="G19" s="9"/>
      <c r="H19" s="10"/>
      <c r="I19" s="9">
        <f t="shared" ref="I19:I22" si="2">(E19-SUM(F19:G19))-K19</f>
        <v>3</v>
      </c>
      <c r="J19" s="10"/>
      <c r="K19" s="9">
        <v>0</v>
      </c>
      <c r="L19" s="10">
        <f t="shared" ref="L19:L22" si="3">K19/E19</f>
        <v>0</v>
      </c>
      <c r="M19" s="9">
        <v>67</v>
      </c>
      <c r="N19" s="15">
        <v>0.81</v>
      </c>
    </row>
    <row r="20" spans="1:14" s="11" customFormat="1" x14ac:dyDescent="0.2">
      <c r="A20" s="8" t="s">
        <v>42</v>
      </c>
      <c r="B20" s="9" t="s">
        <v>32</v>
      </c>
      <c r="C20" s="9" t="s">
        <v>48</v>
      </c>
      <c r="D20" s="9" t="s">
        <v>31</v>
      </c>
      <c r="E20" s="9">
        <v>16</v>
      </c>
      <c r="F20" s="9">
        <v>11</v>
      </c>
      <c r="G20" s="9"/>
      <c r="H20" s="10"/>
      <c r="I20" s="9">
        <f t="shared" si="2"/>
        <v>5</v>
      </c>
      <c r="J20" s="10"/>
      <c r="K20" s="9">
        <v>0</v>
      </c>
      <c r="L20" s="10">
        <f t="shared" si="3"/>
        <v>0</v>
      </c>
      <c r="M20" s="9">
        <v>56</v>
      </c>
      <c r="N20" s="15">
        <v>0.69</v>
      </c>
    </row>
    <row r="21" spans="1:14" s="11" customFormat="1" x14ac:dyDescent="0.2">
      <c r="A21" s="8" t="s">
        <v>42</v>
      </c>
      <c r="B21" s="9" t="s">
        <v>21</v>
      </c>
      <c r="C21" s="9" t="s">
        <v>49</v>
      </c>
      <c r="D21" s="9" t="s">
        <v>31</v>
      </c>
      <c r="E21" s="9">
        <v>19</v>
      </c>
      <c r="F21" s="9">
        <v>13</v>
      </c>
      <c r="G21" s="9"/>
      <c r="H21" s="10"/>
      <c r="I21" s="9">
        <f t="shared" si="2"/>
        <v>6</v>
      </c>
      <c r="J21" s="10"/>
      <c r="K21" s="9">
        <v>0</v>
      </c>
      <c r="L21" s="10">
        <f t="shared" si="3"/>
        <v>0</v>
      </c>
      <c r="M21" s="9">
        <v>54</v>
      </c>
      <c r="N21" s="15">
        <v>0.68</v>
      </c>
    </row>
    <row r="22" spans="1:14" s="11" customFormat="1" x14ac:dyDescent="0.2">
      <c r="A22" s="8" t="s">
        <v>42</v>
      </c>
      <c r="B22" s="9" t="s">
        <v>32</v>
      </c>
      <c r="C22" s="9" t="s">
        <v>49</v>
      </c>
      <c r="D22" s="9" t="s">
        <v>31</v>
      </c>
      <c r="E22" s="9">
        <v>19</v>
      </c>
      <c r="F22" s="9">
        <v>14</v>
      </c>
      <c r="G22" s="9"/>
      <c r="H22" s="10"/>
      <c r="I22" s="9">
        <f t="shared" si="2"/>
        <v>5</v>
      </c>
      <c r="J22" s="10"/>
      <c r="K22" s="9">
        <v>0</v>
      </c>
      <c r="L22" s="10">
        <f t="shared" si="3"/>
        <v>0</v>
      </c>
      <c r="M22" s="9">
        <v>58</v>
      </c>
      <c r="N22" s="15">
        <v>0.74</v>
      </c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189</v>
      </c>
      <c r="F28" s="17">
        <f>SUM(F14:F27)</f>
        <v>145</v>
      </c>
      <c r="G28" s="17">
        <f>SUM(G14:G27)</f>
        <v>0</v>
      </c>
      <c r="H28" s="18">
        <f>SUM(F28:G28)/E28</f>
        <v>0.76719576719576721</v>
      </c>
      <c r="I28" s="17">
        <f t="shared" si="0"/>
        <v>44</v>
      </c>
      <c r="J28" s="18">
        <f t="shared" ref="J28" si="4">I28/E28</f>
        <v>0.23280423280423279</v>
      </c>
      <c r="K28" s="17">
        <f>SUM(K14:K27)</f>
        <v>0</v>
      </c>
      <c r="L28" s="18">
        <f t="shared" si="1"/>
        <v>0</v>
      </c>
      <c r="M28" s="17">
        <f>AVERAGE(M14:M27)</f>
        <v>62.333333333333336</v>
      </c>
      <c r="N28" s="19">
        <f>AVERAGE(N14:N27)</f>
        <v>0.76666666666666672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8" zoomScaleNormal="118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tr">
        <f>'1'!A14</f>
        <v>ECONOMIA</v>
      </c>
      <c r="B14" s="9" t="s">
        <v>50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/>
      <c r="G14" s="9"/>
      <c r="H14" s="10"/>
      <c r="I14" s="9">
        <f t="shared" ref="I14:I28" si="0">(E14-SUM(F14:G14))-K14</f>
        <v>34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21" t="str">
        <f>'1'!A15</f>
        <v>ECONOMIA</v>
      </c>
      <c r="B15" s="9" t="s">
        <v>50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/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" si="3">K15/E15</f>
        <v>0</v>
      </c>
      <c r="M15" s="9"/>
      <c r="N15" s="15"/>
    </row>
    <row r="16" spans="1:14" s="11" customFormat="1" x14ac:dyDescent="0.2">
      <c r="A16" s="21" t="str">
        <f>'1'!A16</f>
        <v>ECONOMIA</v>
      </c>
      <c r="B16" s="9" t="s">
        <v>50</v>
      </c>
      <c r="C16" s="9" t="str">
        <f>'1'!C16</f>
        <v>301C</v>
      </c>
      <c r="D16" s="9" t="str">
        <f>'1'!D16</f>
        <v>II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21" t="str">
        <f>'1'!A17</f>
        <v>MACROECONOMIA</v>
      </c>
      <c r="B17" s="9" t="s">
        <v>50</v>
      </c>
      <c r="C17" s="9" t="str">
        <f>'1'!C17</f>
        <v>505A</v>
      </c>
      <c r="D17" s="9" t="str">
        <f>'1'!D17</f>
        <v>DLA</v>
      </c>
      <c r="E17" s="9">
        <f>'1'!E17</f>
        <v>24</v>
      </c>
      <c r="F17" s="9"/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21" t="str">
        <f>'1'!A18</f>
        <v>MACROECONOMIA</v>
      </c>
      <c r="B18" s="9" t="s">
        <v>50</v>
      </c>
      <c r="C18" s="9" t="str">
        <f>'1'!C19</f>
        <v>505B</v>
      </c>
      <c r="D18" s="9" t="str">
        <f>'1'!D18</f>
        <v>DLA</v>
      </c>
      <c r="E18" s="9">
        <f>'1'!E19</f>
        <v>16</v>
      </c>
      <c r="F18" s="9"/>
      <c r="G18" s="9"/>
      <c r="H18" s="10"/>
      <c r="I18" s="9">
        <f t="shared" si="0"/>
        <v>16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21" t="str">
        <f>'1'!A21</f>
        <v>MACROECONOMIA</v>
      </c>
      <c r="B19" s="9" t="s">
        <v>50</v>
      </c>
      <c r="C19" s="9" t="str">
        <f>'1'!C21</f>
        <v>505C</v>
      </c>
      <c r="D19" s="9" t="str">
        <f>'1'!D21</f>
        <v>DLA</v>
      </c>
      <c r="E19" s="9">
        <f>'1'!E21</f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ref="L19" si="4">K19/E19</f>
        <v>0</v>
      </c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130</v>
      </c>
      <c r="J28" s="18">
        <f t="shared" ref="J28" si="5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2" ht="62.25" customHeight="1" x14ac:dyDescent="0.2">
      <c r="B34" s="39"/>
      <c r="C34" s="39"/>
      <c r="D34" s="39"/>
      <c r="G34" s="35"/>
      <c r="H34" s="35"/>
      <c r="I34" s="35"/>
      <c r="J34" s="35"/>
    </row>
    <row r="35" spans="1:12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2" hidden="1" x14ac:dyDescent="0.2"/>
    <row r="37" spans="1:12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2" t="str">
        <f>'1'!G37:J37</f>
        <v>L.C. MANUEL DE JESUS CANO BUSTAMANTE</v>
      </c>
      <c r="H37" s="42"/>
      <c r="I37" s="42"/>
      <c r="J37" s="42"/>
      <c r="K37" s="42"/>
      <c r="L37" s="42"/>
    </row>
  </sheetData>
  <mergeCells count="31">
    <mergeCell ref="A35:B35"/>
    <mergeCell ref="E35:H35"/>
    <mergeCell ref="B37:D37"/>
    <mergeCell ref="M12:M13"/>
    <mergeCell ref="G37:L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1" zoomScaleNormal="91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'2'!E6:H6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 t="s">
        <v>32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18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39</v>
      </c>
      <c r="N14" s="15">
        <v>0.53</v>
      </c>
    </row>
    <row r="15" spans="1:14" s="11" customFormat="1" x14ac:dyDescent="0.2">
      <c r="A15" s="9" t="str">
        <f>'1'!A15</f>
        <v>ECONOMIA</v>
      </c>
      <c r="B15" s="9" t="s">
        <v>32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11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51</v>
      </c>
      <c r="N15" s="15">
        <v>0.69</v>
      </c>
    </row>
    <row r="16" spans="1:14" s="11" customFormat="1" x14ac:dyDescent="0.2">
      <c r="A16" s="9" t="str">
        <f>'1'!A16</f>
        <v>ECONOMIA</v>
      </c>
      <c r="B16" s="9" t="s">
        <v>32</v>
      </c>
      <c r="C16" s="9" t="str">
        <f>'1'!C16</f>
        <v>301C</v>
      </c>
      <c r="D16" s="9" t="str">
        <f>'1'!D16</f>
        <v>II</v>
      </c>
      <c r="E16" s="9">
        <f>'1'!E16</f>
        <v>21</v>
      </c>
      <c r="F16" s="9">
        <v>9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31</v>
      </c>
      <c r="N16" s="15">
        <v>0.43</v>
      </c>
    </row>
    <row r="17" spans="1:14" s="11" customFormat="1" x14ac:dyDescent="0.2">
      <c r="A17" s="9" t="str">
        <f>'1'!A17</f>
        <v>MACROECONOMIA</v>
      </c>
      <c r="B17" s="9" t="s">
        <v>37</v>
      </c>
      <c r="C17" s="9" t="str">
        <f>'1'!C17</f>
        <v>505A</v>
      </c>
      <c r="D17" s="9" t="str">
        <f>'1'!D17</f>
        <v>DLA</v>
      </c>
      <c r="E17" s="9">
        <f>'1'!E17</f>
        <v>24</v>
      </c>
      <c r="F17" s="9">
        <v>21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0.79</v>
      </c>
    </row>
    <row r="18" spans="1:14" s="11" customFormat="1" x14ac:dyDescent="0.2">
      <c r="A18" s="9" t="str">
        <f>'1'!A18</f>
        <v>MACROECONOMIA</v>
      </c>
      <c r="B18" s="9" t="s">
        <v>38</v>
      </c>
      <c r="C18" s="9" t="str">
        <f>'1'!C18</f>
        <v>505A</v>
      </c>
      <c r="D18" s="9" t="str">
        <f>'1'!D18</f>
        <v>DLA</v>
      </c>
      <c r="E18" s="9">
        <f>'1'!E18</f>
        <v>24</v>
      </c>
      <c r="F18" s="9">
        <v>21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75</v>
      </c>
      <c r="N18" s="15">
        <v>0.83</v>
      </c>
    </row>
    <row r="19" spans="1:14" s="11" customFormat="1" x14ac:dyDescent="0.2">
      <c r="A19" s="9" t="s">
        <v>42</v>
      </c>
      <c r="B19" s="9" t="s">
        <v>37</v>
      </c>
      <c r="C19" s="9" t="str">
        <f>'1'!C19</f>
        <v>505B</v>
      </c>
      <c r="D19" s="9" t="str">
        <f>'1'!D19</f>
        <v>DLA</v>
      </c>
      <c r="E19" s="9">
        <v>16</v>
      </c>
      <c r="F19" s="9">
        <v>16</v>
      </c>
      <c r="G19" s="9"/>
      <c r="H19" s="10"/>
      <c r="I19" s="9">
        <f t="shared" ref="I19:I22" si="2">(E19-SUM(F19:G19))-K19</f>
        <v>0</v>
      </c>
      <c r="J19" s="10"/>
      <c r="K19" s="9">
        <v>0</v>
      </c>
      <c r="L19" s="10">
        <f t="shared" ref="L19:L22" si="3">K19/E19</f>
        <v>0</v>
      </c>
      <c r="M19" s="9">
        <v>82</v>
      </c>
      <c r="N19" s="15">
        <v>0.63</v>
      </c>
    </row>
    <row r="20" spans="1:14" s="11" customFormat="1" x14ac:dyDescent="0.2">
      <c r="A20" s="9" t="s">
        <v>42</v>
      </c>
      <c r="B20" s="9" t="s">
        <v>38</v>
      </c>
      <c r="C20" s="9" t="str">
        <f>'1'!C20</f>
        <v>505B</v>
      </c>
      <c r="D20" s="9" t="str">
        <f>'1'!D20</f>
        <v>DLA</v>
      </c>
      <c r="E20" s="9">
        <v>16</v>
      </c>
      <c r="F20" s="9">
        <v>16</v>
      </c>
      <c r="G20" s="9"/>
      <c r="H20" s="10"/>
      <c r="I20" s="9">
        <f t="shared" si="2"/>
        <v>0</v>
      </c>
      <c r="J20" s="10"/>
      <c r="K20" s="9">
        <v>0</v>
      </c>
      <c r="L20" s="10">
        <f t="shared" si="3"/>
        <v>0</v>
      </c>
      <c r="M20" s="9">
        <v>86</v>
      </c>
      <c r="N20" s="15">
        <v>0.68799999999999994</v>
      </c>
    </row>
    <row r="21" spans="1:14" s="11" customFormat="1" x14ac:dyDescent="0.2">
      <c r="A21" s="9" t="s">
        <v>42</v>
      </c>
      <c r="B21" s="9" t="s">
        <v>37</v>
      </c>
      <c r="C21" s="9" t="str">
        <f>'1'!C21</f>
        <v>505C</v>
      </c>
      <c r="D21" s="9" t="str">
        <f>'1'!D21</f>
        <v>DLA</v>
      </c>
      <c r="E21" s="9">
        <v>19</v>
      </c>
      <c r="F21" s="9">
        <v>16</v>
      </c>
      <c r="G21" s="9"/>
      <c r="H21" s="10"/>
      <c r="I21" s="9">
        <f t="shared" si="2"/>
        <v>3</v>
      </c>
      <c r="J21" s="10"/>
      <c r="K21" s="9">
        <v>0</v>
      </c>
      <c r="L21" s="10">
        <f t="shared" si="3"/>
        <v>0</v>
      </c>
      <c r="M21" s="9">
        <v>65</v>
      </c>
      <c r="N21" s="15">
        <v>0.84</v>
      </c>
    </row>
    <row r="22" spans="1:14" s="11" customFormat="1" x14ac:dyDescent="0.2">
      <c r="A22" s="9" t="s">
        <v>42</v>
      </c>
      <c r="B22" s="9" t="s">
        <v>38</v>
      </c>
      <c r="C22" s="9" t="str">
        <f>'1'!C22</f>
        <v>505C</v>
      </c>
      <c r="D22" s="9" t="str">
        <f>'1'!D22</f>
        <v>DLA</v>
      </c>
      <c r="E22" s="9">
        <v>19</v>
      </c>
      <c r="F22" s="9">
        <v>17</v>
      </c>
      <c r="G22" s="9"/>
      <c r="H22" s="10"/>
      <c r="I22" s="9">
        <f t="shared" si="2"/>
        <v>2</v>
      </c>
      <c r="J22" s="10"/>
      <c r="K22" s="9">
        <v>0</v>
      </c>
      <c r="L22" s="10">
        <f t="shared" si="3"/>
        <v>0</v>
      </c>
      <c r="M22" s="9">
        <v>68</v>
      </c>
      <c r="N22" s="15">
        <v>0.89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189</v>
      </c>
      <c r="F28" s="17">
        <f>SUM(F14:F27)</f>
        <v>145</v>
      </c>
      <c r="G28" s="17">
        <f>SUM(G14:G27)</f>
        <v>0</v>
      </c>
      <c r="H28" s="18">
        <f>SUM(F28:G28)/E28</f>
        <v>0.76719576719576721</v>
      </c>
      <c r="I28" s="17">
        <f t="shared" si="0"/>
        <v>44</v>
      </c>
      <c r="J28" s="18">
        <f t="shared" ref="J28" si="4">I28/E28</f>
        <v>0.23280423280423279</v>
      </c>
      <c r="K28" s="17">
        <f>SUM(K14:K27)</f>
        <v>0</v>
      </c>
      <c r="L28" s="18">
        <f t="shared" si="1"/>
        <v>0</v>
      </c>
      <c r="M28" s="17">
        <f>AVERAGE(M14:M27)</f>
        <v>63.333333333333336</v>
      </c>
      <c r="N28" s="19">
        <f>AVERAGE(N14:N27)</f>
        <v>0.70199999999999996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tr">
        <f>'2'!G37:L37</f>
        <v>L.C. MANUEL DE JESUS CANO BUSTAMANTE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zoomScaleNormal="100" zoomScaleSheetLayoutView="100" workbookViewId="0">
      <selection activeCell="N25" sqref="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'3'!E6:H6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 t="s">
        <v>38</v>
      </c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13</v>
      </c>
      <c r="G14" s="9"/>
      <c r="H14" s="10"/>
      <c r="I14" s="9">
        <f t="shared" ref="I14:I33" si="0">(E14-SUM(F14:G14))-K14</f>
        <v>21</v>
      </c>
      <c r="J14" s="10"/>
      <c r="K14" s="9">
        <v>0</v>
      </c>
      <c r="L14" s="10">
        <f t="shared" ref="L14:L33" si="1">K14/E14</f>
        <v>0</v>
      </c>
      <c r="M14" s="9">
        <v>31</v>
      </c>
      <c r="N14" s="15">
        <v>0.38</v>
      </c>
    </row>
    <row r="15" spans="1:14" s="11" customFormat="1" x14ac:dyDescent="0.2">
      <c r="A15" s="9" t="str">
        <f>'1'!A15</f>
        <v>ECONOMIA</v>
      </c>
      <c r="B15" s="9" t="s">
        <v>39</v>
      </c>
      <c r="C15" s="9" t="str">
        <f>'1'!C14</f>
        <v>301A</v>
      </c>
      <c r="D15" s="9" t="s">
        <v>32</v>
      </c>
      <c r="E15" s="9">
        <v>34</v>
      </c>
      <c r="F15" s="9">
        <v>14</v>
      </c>
      <c r="G15" s="9"/>
      <c r="H15" s="10"/>
      <c r="I15" s="9">
        <f t="shared" si="0"/>
        <v>20</v>
      </c>
      <c r="J15" s="10"/>
      <c r="K15" s="9">
        <v>0</v>
      </c>
      <c r="L15" s="10">
        <v>0</v>
      </c>
      <c r="M15" s="9">
        <v>33</v>
      </c>
      <c r="N15" s="15">
        <v>0.41</v>
      </c>
    </row>
    <row r="16" spans="1:14" s="11" customFormat="1" x14ac:dyDescent="0.2">
      <c r="A16" s="9" t="str">
        <f>'1'!A15</f>
        <v>ECONOMIA</v>
      </c>
      <c r="B16" s="9" t="s">
        <v>38</v>
      </c>
      <c r="C16" s="9" t="str">
        <f>'1'!C15</f>
        <v>301B</v>
      </c>
      <c r="D16" s="9" t="str">
        <f>'1'!D15</f>
        <v>II</v>
      </c>
      <c r="E16" s="9">
        <f>'1'!E15</f>
        <v>16</v>
      </c>
      <c r="F16" s="9">
        <v>11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55</v>
      </c>
      <c r="N16" s="15">
        <v>0.69</v>
      </c>
    </row>
    <row r="17" spans="1:14" s="11" customFormat="1" x14ac:dyDescent="0.2">
      <c r="A17" s="9" t="str">
        <f>'1'!A16</f>
        <v>ECONOMIA</v>
      </c>
      <c r="B17" s="9" t="s">
        <v>39</v>
      </c>
      <c r="C17" s="9" t="str">
        <f>'1'!C15</f>
        <v>301B</v>
      </c>
      <c r="D17" s="9" t="s">
        <v>32</v>
      </c>
      <c r="E17" s="9">
        <v>16</v>
      </c>
      <c r="F17" s="9">
        <v>12</v>
      </c>
      <c r="G17" s="9"/>
      <c r="H17" s="10"/>
      <c r="I17" s="9">
        <f t="shared" si="0"/>
        <v>4</v>
      </c>
      <c r="J17" s="10"/>
      <c r="K17" s="9">
        <v>0</v>
      </c>
      <c r="L17" s="10">
        <v>0</v>
      </c>
      <c r="M17" s="9">
        <v>60</v>
      </c>
      <c r="N17" s="15">
        <v>0.75</v>
      </c>
    </row>
    <row r="18" spans="1:14" s="11" customFormat="1" x14ac:dyDescent="0.2">
      <c r="A18" s="9" t="str">
        <f>'1'!A16</f>
        <v>ECONOMIA</v>
      </c>
      <c r="B18" s="9" t="s">
        <v>38</v>
      </c>
      <c r="C18" s="9" t="str">
        <f>'1'!C16</f>
        <v>301C</v>
      </c>
      <c r="D18" s="9" t="str">
        <f>'1'!D16</f>
        <v>II</v>
      </c>
      <c r="E18" s="9">
        <f>'1'!E16</f>
        <v>21</v>
      </c>
      <c r="F18" s="9">
        <v>10</v>
      </c>
      <c r="G18" s="9"/>
      <c r="H18" s="10"/>
      <c r="I18" s="9">
        <f t="shared" si="0"/>
        <v>11</v>
      </c>
      <c r="J18" s="10"/>
      <c r="K18" s="9">
        <v>0</v>
      </c>
      <c r="L18" s="10">
        <f t="shared" si="1"/>
        <v>0</v>
      </c>
      <c r="M18" s="9">
        <v>39</v>
      </c>
      <c r="N18" s="15">
        <v>0.48</v>
      </c>
    </row>
    <row r="19" spans="1:14" s="11" customFormat="1" x14ac:dyDescent="0.2">
      <c r="A19" s="9" t="s">
        <v>43</v>
      </c>
      <c r="B19" s="9" t="s">
        <v>39</v>
      </c>
      <c r="C19" s="9" t="str">
        <f>'1'!C16</f>
        <v>301C</v>
      </c>
      <c r="D19" s="9" t="s">
        <v>32</v>
      </c>
      <c r="E19" s="9">
        <v>21</v>
      </c>
      <c r="F19" s="9">
        <v>9</v>
      </c>
      <c r="G19" s="9"/>
      <c r="H19" s="10"/>
      <c r="I19" s="9">
        <f t="shared" si="0"/>
        <v>12</v>
      </c>
      <c r="J19" s="10"/>
      <c r="K19" s="9">
        <v>0</v>
      </c>
      <c r="L19" s="10">
        <v>0</v>
      </c>
      <c r="M19" s="9">
        <v>34</v>
      </c>
      <c r="N19" s="15">
        <v>0.43</v>
      </c>
    </row>
    <row r="20" spans="1:14" s="11" customFormat="1" x14ac:dyDescent="0.2">
      <c r="A20" s="9" t="str">
        <f>'1'!A17</f>
        <v>MACROECONOMIA</v>
      </c>
      <c r="B20" s="9" t="s">
        <v>39</v>
      </c>
      <c r="C20" s="9" t="str">
        <f>'1'!C17</f>
        <v>505A</v>
      </c>
      <c r="D20" s="9" t="str">
        <f>'1'!D17</f>
        <v>DLA</v>
      </c>
      <c r="E20" s="9">
        <f>'1'!E17</f>
        <v>24</v>
      </c>
      <c r="F20" s="9">
        <v>20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69</v>
      </c>
      <c r="N20" s="15">
        <v>0.83</v>
      </c>
    </row>
    <row r="21" spans="1:14" s="11" customFormat="1" x14ac:dyDescent="0.2">
      <c r="A21" s="9" t="str">
        <f>'1'!A18</f>
        <v>MACROECONOMIA</v>
      </c>
      <c r="B21" s="9" t="s">
        <v>40</v>
      </c>
      <c r="C21" s="9" t="str">
        <f>'1'!C18</f>
        <v>505A</v>
      </c>
      <c r="D21" s="9" t="s">
        <v>31</v>
      </c>
      <c r="E21" s="9">
        <v>24</v>
      </c>
      <c r="F21" s="9">
        <v>20</v>
      </c>
      <c r="G21" s="9"/>
      <c r="H21" s="10"/>
      <c r="I21" s="9">
        <f t="shared" si="0"/>
        <v>4</v>
      </c>
      <c r="J21" s="10"/>
      <c r="K21" s="9">
        <v>0</v>
      </c>
      <c r="L21" s="10">
        <v>0</v>
      </c>
      <c r="M21" s="9">
        <v>69</v>
      </c>
      <c r="N21" s="15">
        <v>0.83</v>
      </c>
    </row>
    <row r="22" spans="1:14" s="11" customFormat="1" x14ac:dyDescent="0.2">
      <c r="A22" s="9" t="str">
        <f>'1'!A19</f>
        <v>MACROECONOMIA</v>
      </c>
      <c r="B22" s="9" t="s">
        <v>39</v>
      </c>
      <c r="C22" s="9" t="str">
        <f>'1'!C19</f>
        <v>505B</v>
      </c>
      <c r="D22" s="9" t="s">
        <v>31</v>
      </c>
      <c r="E22" s="9">
        <v>16</v>
      </c>
      <c r="F22" s="9">
        <v>14</v>
      </c>
      <c r="G22" s="9"/>
      <c r="H22" s="10"/>
      <c r="I22" s="9">
        <f t="shared" si="0"/>
        <v>2</v>
      </c>
      <c r="J22" s="10"/>
      <c r="K22" s="9">
        <v>0</v>
      </c>
      <c r="L22" s="10">
        <v>0</v>
      </c>
      <c r="M22" s="9">
        <v>73</v>
      </c>
      <c r="N22" s="15">
        <v>0.75</v>
      </c>
    </row>
    <row r="23" spans="1:14" s="11" customFormat="1" x14ac:dyDescent="0.2">
      <c r="A23" s="9" t="str">
        <f>'1'!A18</f>
        <v>MACROECONOMIA</v>
      </c>
      <c r="B23" s="9" t="s">
        <v>40</v>
      </c>
      <c r="C23" s="9" t="str">
        <f>'1'!C20</f>
        <v>505B</v>
      </c>
      <c r="D23" s="9" t="str">
        <f>'1'!D18</f>
        <v>DLA</v>
      </c>
      <c r="E23" s="9">
        <v>16</v>
      </c>
      <c r="F23" s="9">
        <v>14</v>
      </c>
      <c r="G23" s="9"/>
      <c r="H23" s="10"/>
      <c r="I23" s="9">
        <f t="shared" si="0"/>
        <v>2</v>
      </c>
      <c r="J23" s="10"/>
      <c r="K23" s="9">
        <v>0</v>
      </c>
      <c r="L23" s="10">
        <f t="shared" si="1"/>
        <v>0</v>
      </c>
      <c r="M23" s="9">
        <v>73</v>
      </c>
      <c r="N23" s="15">
        <v>0.75</v>
      </c>
    </row>
    <row r="24" spans="1:14" s="11" customFormat="1" x14ac:dyDescent="0.2">
      <c r="A24" s="9" t="str">
        <f>'1'!A19</f>
        <v>MACROECONOMIA</v>
      </c>
      <c r="B24" s="9" t="s">
        <v>39</v>
      </c>
      <c r="C24" s="9" t="str">
        <f>'1'!C21</f>
        <v>505C</v>
      </c>
      <c r="D24" s="9" t="s">
        <v>31</v>
      </c>
      <c r="E24" s="9">
        <v>19</v>
      </c>
      <c r="F24" s="9">
        <v>15</v>
      </c>
      <c r="G24" s="9"/>
      <c r="H24" s="10"/>
      <c r="I24" s="9">
        <f t="shared" si="0"/>
        <v>4</v>
      </c>
      <c r="J24" s="10"/>
      <c r="K24" s="9">
        <v>0</v>
      </c>
      <c r="L24" s="10">
        <v>0</v>
      </c>
      <c r="M24" s="9">
        <v>61</v>
      </c>
      <c r="N24" s="15">
        <v>0.79</v>
      </c>
    </row>
    <row r="25" spans="1:14" s="11" customFormat="1" x14ac:dyDescent="0.2">
      <c r="A25" s="9" t="str">
        <f>'1'!A20</f>
        <v>MACROECONOMIA</v>
      </c>
      <c r="B25" s="9" t="s">
        <v>40</v>
      </c>
      <c r="C25" s="9" t="str">
        <f>'1'!C22</f>
        <v>505C</v>
      </c>
      <c r="D25" s="9" t="s">
        <v>31</v>
      </c>
      <c r="E25" s="9">
        <v>19</v>
      </c>
      <c r="F25" s="9">
        <v>15</v>
      </c>
      <c r="G25" s="9"/>
      <c r="H25" s="10"/>
      <c r="I25" s="9">
        <f t="shared" si="0"/>
        <v>4</v>
      </c>
      <c r="J25" s="10"/>
      <c r="K25" s="9">
        <v>0</v>
      </c>
      <c r="L25" s="10">
        <v>0</v>
      </c>
      <c r="M25" s="9">
        <v>62</v>
      </c>
      <c r="N25" s="15">
        <v>0.79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ht="16.5" customHeigh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ht="13.5" thickBot="1" x14ac:dyDescent="0.25">
      <c r="A33" s="16" t="s">
        <v>24</v>
      </c>
      <c r="B33" s="17" t="s">
        <v>25</v>
      </c>
      <c r="C33" s="17" t="s">
        <v>25</v>
      </c>
      <c r="D33" s="17" t="s">
        <v>25</v>
      </c>
      <c r="E33" s="17">
        <f>SUM(E14:E32)</f>
        <v>260</v>
      </c>
      <c r="F33" s="17">
        <f>SUM(F14:F32)</f>
        <v>167</v>
      </c>
      <c r="G33" s="17">
        <f>SUM(G14:G32)</f>
        <v>0</v>
      </c>
      <c r="H33" s="18">
        <f>SUM(F33:G33)/E33</f>
        <v>0.64230769230769236</v>
      </c>
      <c r="I33" s="17">
        <f t="shared" si="0"/>
        <v>93</v>
      </c>
      <c r="J33" s="18">
        <f t="shared" ref="J33" si="2">I33/E33</f>
        <v>0.3576923076923077</v>
      </c>
      <c r="K33" s="17">
        <f>SUM(K14:K32)</f>
        <v>0</v>
      </c>
      <c r="L33" s="18">
        <f t="shared" si="1"/>
        <v>0</v>
      </c>
      <c r="M33" s="17">
        <f>AVERAGE(M14:M32)</f>
        <v>54.916666666666664</v>
      </c>
      <c r="N33" s="19">
        <f>AVERAGE(N14:N32)</f>
        <v>0.65666666666666662</v>
      </c>
    </row>
    <row r="35" spans="1:14" ht="120" customHeight="1" x14ac:dyDescent="0.2">
      <c r="A35" s="31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7" spans="1:14" x14ac:dyDescent="0.2">
      <c r="A37" s="12"/>
    </row>
    <row r="38" spans="1:14" x14ac:dyDescent="0.2">
      <c r="B38" s="38" t="s">
        <v>27</v>
      </c>
      <c r="C38" s="38"/>
      <c r="D38" s="38"/>
      <c r="G38" s="23" t="s">
        <v>28</v>
      </c>
      <c r="H38" s="23"/>
      <c r="I38" s="23"/>
      <c r="J38" s="23"/>
    </row>
    <row r="39" spans="1:14" ht="62.25" customHeight="1" x14ac:dyDescent="0.2">
      <c r="B39" s="39"/>
      <c r="C39" s="39"/>
      <c r="D39" s="39"/>
      <c r="G39" s="35"/>
      <c r="H39" s="35"/>
      <c r="I39" s="35"/>
      <c r="J39" s="35"/>
    </row>
    <row r="40" spans="1:14" hidden="1" x14ac:dyDescent="0.2">
      <c r="A40" s="40" t="e">
        <v>#REF!</v>
      </c>
      <c r="B40" s="40"/>
      <c r="C40" s="6"/>
      <c r="E40" s="40"/>
      <c r="F40" s="40"/>
      <c r="G40" s="40"/>
      <c r="H40" s="40"/>
    </row>
    <row r="41" spans="1:14" hidden="1" x14ac:dyDescent="0.2"/>
    <row r="42" spans="1:14" ht="45" customHeight="1" x14ac:dyDescent="0.2">
      <c r="B42" s="41" t="str">
        <f>B10</f>
        <v>MCA. EUGENIO CHÁVEZ ORTIZ</v>
      </c>
      <c r="C42" s="41"/>
      <c r="D42" s="41"/>
      <c r="E42" s="13"/>
      <c r="F42" s="13"/>
      <c r="G42" s="41" t="str">
        <f>'3'!G37:J37</f>
        <v>L.C. MANUEL DE JESUS CANO BUSTAMANTE</v>
      </c>
      <c r="H42" s="41"/>
      <c r="I42" s="41"/>
      <c r="J42" s="41"/>
    </row>
  </sheetData>
  <mergeCells count="31">
    <mergeCell ref="A40:B40"/>
    <mergeCell ref="E40:H40"/>
    <mergeCell ref="B42:D42"/>
    <mergeCell ref="G42:J42"/>
    <mergeCell ref="M12:M13"/>
    <mergeCell ref="N12:N13"/>
    <mergeCell ref="A35:N35"/>
    <mergeCell ref="B39:D39"/>
    <mergeCell ref="G39:J39"/>
    <mergeCell ref="B38:D38"/>
    <mergeCell ref="G38:J3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2" zoomScale="91" zoomScaleNormal="91" zoomScaleSheetLayoutView="100" workbookViewId="0">
      <selection activeCell="H4" sqref="H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'4'!E6:H6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 23 - ENE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/>
      <c r="C14" s="9" t="str">
        <f>'1'!C14</f>
        <v>301A</v>
      </c>
      <c r="D14" s="9" t="str">
        <f>'1'!D14</f>
        <v>II</v>
      </c>
      <c r="E14" s="9">
        <f>'1'!E14</f>
        <v>34</v>
      </c>
      <c r="F14" s="9">
        <v>21</v>
      </c>
      <c r="G14" s="9">
        <v>8</v>
      </c>
      <c r="H14" s="10">
        <f>(F14+G14)/E14</f>
        <v>0.8529411764705882</v>
      </c>
      <c r="I14" s="9">
        <f t="shared" ref="I14:I27" si="0">(E14-SUM(F14:G14))-K14</f>
        <v>5</v>
      </c>
      <c r="J14" s="10">
        <f t="shared" ref="J14:J27" si="1">I14/E14</f>
        <v>0.14705882352941177</v>
      </c>
      <c r="K14" s="9">
        <v>0</v>
      </c>
      <c r="L14" s="10">
        <f t="shared" ref="L14:L27" si="2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>ECONOMIA</v>
      </c>
      <c r="B15" s="9"/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14</v>
      </c>
      <c r="G15" s="9">
        <v>5</v>
      </c>
      <c r="H15" s="10">
        <f t="shared" ref="H15:H18" si="3">(F15+G15)/E15</f>
        <v>1.1875</v>
      </c>
      <c r="I15" s="9">
        <f t="shared" si="0"/>
        <v>-3</v>
      </c>
      <c r="J15" s="10">
        <f t="shared" si="1"/>
        <v>-0.1875</v>
      </c>
      <c r="K15" s="9">
        <v>0</v>
      </c>
      <c r="L15" s="10">
        <f t="shared" si="2"/>
        <v>0</v>
      </c>
      <c r="M15" s="9">
        <v>77</v>
      </c>
      <c r="N15" s="15">
        <f>15/20</f>
        <v>0.75</v>
      </c>
    </row>
    <row r="16" spans="1:14" s="11" customFormat="1" x14ac:dyDescent="0.2">
      <c r="A16" s="9" t="str">
        <f>'1'!A16</f>
        <v>ECONOMIA</v>
      </c>
      <c r="B16" s="9"/>
      <c r="C16" s="9" t="str">
        <f>'1'!C16</f>
        <v>301C</v>
      </c>
      <c r="D16" s="9" t="str">
        <f>'1'!D16</f>
        <v>II</v>
      </c>
      <c r="E16" s="9">
        <f>'1'!E16</f>
        <v>21</v>
      </c>
      <c r="F16" s="9">
        <v>8</v>
      </c>
      <c r="G16" s="9">
        <v>11</v>
      </c>
      <c r="H16" s="10">
        <f t="shared" si="3"/>
        <v>0.90476190476190477</v>
      </c>
      <c r="I16" s="9">
        <f t="shared" si="0"/>
        <v>2</v>
      </c>
      <c r="J16" s="10">
        <f t="shared" si="1"/>
        <v>9.5238095238095233E-2</v>
      </c>
      <c r="K16" s="9">
        <v>0</v>
      </c>
      <c r="L16" s="10">
        <f t="shared" si="2"/>
        <v>0</v>
      </c>
      <c r="M16" s="9">
        <v>75</v>
      </c>
      <c r="N16" s="15">
        <f>15/20</f>
        <v>0.75</v>
      </c>
    </row>
    <row r="17" spans="1:14" s="11" customFormat="1" x14ac:dyDescent="0.2">
      <c r="A17" s="9" t="str">
        <f>'1'!A17</f>
        <v>MACROECONOMIA</v>
      </c>
      <c r="B17" s="9"/>
      <c r="C17" s="9" t="str">
        <f>'1'!C17</f>
        <v>505A</v>
      </c>
      <c r="D17" s="9" t="str">
        <f>'1'!D17</f>
        <v>DLA</v>
      </c>
      <c r="E17" s="9">
        <f>'1'!E17</f>
        <v>24</v>
      </c>
      <c r="F17" s="9">
        <v>15</v>
      </c>
      <c r="G17" s="9">
        <v>13</v>
      </c>
      <c r="H17" s="10">
        <f t="shared" si="3"/>
        <v>1.1666666666666667</v>
      </c>
      <c r="I17" s="9">
        <f t="shared" si="0"/>
        <v>-4</v>
      </c>
      <c r="J17" s="10">
        <f t="shared" si="1"/>
        <v>-0.16666666666666666</v>
      </c>
      <c r="K17" s="9">
        <v>0</v>
      </c>
      <c r="L17" s="10">
        <f t="shared" si="2"/>
        <v>0</v>
      </c>
      <c r="M17" s="9">
        <v>71</v>
      </c>
      <c r="N17" s="15">
        <f>27/34</f>
        <v>0.79411764705882348</v>
      </c>
    </row>
    <row r="18" spans="1:14" s="11" customFormat="1" x14ac:dyDescent="0.2">
      <c r="A18" s="9" t="str">
        <f>'1'!A18</f>
        <v>MACROECONOMIA</v>
      </c>
      <c r="B18" s="9"/>
      <c r="C18" s="9" t="str">
        <f>'1'!C18</f>
        <v>505A</v>
      </c>
      <c r="D18" s="9" t="str">
        <f>'1'!D18</f>
        <v>DLA</v>
      </c>
      <c r="E18" s="9">
        <f>'1'!E18</f>
        <v>24</v>
      </c>
      <c r="F18" s="9">
        <v>3</v>
      </c>
      <c r="G18" s="9">
        <v>3</v>
      </c>
      <c r="H18" s="10">
        <f t="shared" si="3"/>
        <v>0.25</v>
      </c>
      <c r="I18" s="9">
        <f t="shared" si="0"/>
        <v>18</v>
      </c>
      <c r="J18" s="10">
        <f t="shared" si="1"/>
        <v>0.75</v>
      </c>
      <c r="K18" s="9">
        <v>0</v>
      </c>
      <c r="L18" s="10">
        <f t="shared" si="2"/>
        <v>0</v>
      </c>
      <c r="M18" s="9">
        <v>80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119</v>
      </c>
      <c r="F27" s="17">
        <f>SUM(F14:F26)</f>
        <v>61</v>
      </c>
      <c r="G27" s="17">
        <f>SUM(G14:G26)</f>
        <v>40</v>
      </c>
      <c r="H27" s="18">
        <f>SUM(F27:G27)/E27</f>
        <v>0.84873949579831931</v>
      </c>
      <c r="I27" s="17">
        <f t="shared" si="0"/>
        <v>18</v>
      </c>
      <c r="J27" s="18">
        <f t="shared" si="1"/>
        <v>0.15126050420168066</v>
      </c>
      <c r="K27" s="17">
        <f>SUM(K14:K26)</f>
        <v>0</v>
      </c>
      <c r="L27" s="18">
        <f t="shared" si="2"/>
        <v>0</v>
      </c>
      <c r="M27" s="22">
        <f>AVERAGE(M14:M26)</f>
        <v>74.599999999999994</v>
      </c>
      <c r="N27" s="19">
        <f>AVERAGE(N14:N26)</f>
        <v>0.72482352941176464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>MCA. EUGENIO CHÁVEZ ORTIZ</v>
      </c>
      <c r="C36" s="41"/>
      <c r="D36" s="41"/>
      <c r="E36" s="13"/>
      <c r="F36" s="13"/>
      <c r="G36" s="41" t="str">
        <f>'4'!G42:J42</f>
        <v>L.C. MANUEL DE JESUS CANO BUSTAMANTE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2024-01-09T21:46:11Z</dcterms:modified>
  <cp:category/>
  <cp:contentStatus/>
</cp:coreProperties>
</file>