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IIND\2023-2\ESCOLARIZADO\REPORTES PARCIALES\"/>
    </mc:Choice>
  </mc:AlternateContent>
  <xr:revisionPtr revIDLastSave="0" documentId="13_ncr:1_{DDFB9B93-A37C-4BA3-B035-67FEB151777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'2'!$A$1:$N$32</definedName>
    <definedName name="_xlnm.Print_Area" localSheetId="2">'3'!$A$1:$N$33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3" l="1"/>
  <c r="I17" i="23"/>
  <c r="E16" i="23"/>
  <c r="A16" i="23"/>
  <c r="C16" i="23"/>
  <c r="L16" i="23"/>
  <c r="D16" i="23"/>
  <c r="L21" i="22"/>
  <c r="L22" i="22"/>
  <c r="I21" i="22"/>
  <c r="I22" i="22"/>
  <c r="E22" i="22"/>
  <c r="E21" i="22"/>
  <c r="E20" i="22"/>
  <c r="D22" i="22"/>
  <c r="D21" i="22"/>
  <c r="A22" i="22"/>
  <c r="A21" i="22"/>
  <c r="A20" i="22"/>
  <c r="C22" i="22"/>
  <c r="C21" i="22"/>
  <c r="C20" i="22"/>
  <c r="D16" i="22" l="1"/>
  <c r="D17" i="22"/>
  <c r="A17" i="22"/>
  <c r="A16" i="22"/>
  <c r="E15" i="22"/>
  <c r="E17" i="22"/>
  <c r="E16" i="22"/>
  <c r="C15" i="22"/>
  <c r="C17" i="22"/>
  <c r="C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9" i="23"/>
  <c r="D19" i="23"/>
  <c r="C19" i="23"/>
  <c r="A19" i="23"/>
  <c r="E18" i="23"/>
  <c r="D18" i="23"/>
  <c r="C18" i="23"/>
  <c r="A18" i="23"/>
  <c r="E17" i="23"/>
  <c r="D17" i="23"/>
  <c r="C17" i="23"/>
  <c r="A17" i="23"/>
  <c r="E15" i="23"/>
  <c r="D15" i="23"/>
  <c r="C15" i="23"/>
  <c r="A15" i="23"/>
  <c r="E14" i="23"/>
  <c r="D14" i="23"/>
  <c r="C14" i="23"/>
  <c r="A14" i="23"/>
  <c r="L17" i="23"/>
  <c r="G32" i="25"/>
  <c r="G30" i="24"/>
  <c r="G33" i="23"/>
  <c r="G32" i="22"/>
  <c r="E19" i="22"/>
  <c r="E18" i="22"/>
  <c r="D20" i="22"/>
  <c r="D19" i="22"/>
  <c r="D18" i="22"/>
  <c r="D15" i="22"/>
  <c r="C19" i="22"/>
  <c r="C18" i="22"/>
  <c r="A19" i="22"/>
  <c r="A18" i="22"/>
  <c r="A15" i="22"/>
  <c r="L14" i="10"/>
  <c r="L15" i="10"/>
  <c r="L16" i="10"/>
  <c r="L17" i="10"/>
  <c r="L18" i="10"/>
  <c r="I17" i="10"/>
  <c r="I18" i="10"/>
  <c r="I15" i="10"/>
  <c r="H14" i="25"/>
  <c r="A14" i="22"/>
  <c r="L17" i="24"/>
  <c r="F24" i="23"/>
  <c r="B10" i="22"/>
  <c r="K24" i="23"/>
  <c r="M24" i="23"/>
  <c r="N24" i="23"/>
  <c r="L17" i="22" l="1"/>
  <c r="I17" i="22"/>
  <c r="L16" i="22"/>
  <c r="I16" i="22"/>
  <c r="I17" i="24"/>
  <c r="I18" i="24"/>
  <c r="L15" i="24"/>
  <c r="L19" i="23"/>
  <c r="I19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I16" i="10"/>
  <c r="I14" i="10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8" i="23"/>
  <c r="I15" i="23"/>
  <c r="B10" i="23"/>
  <c r="B33" i="23" s="1"/>
  <c r="L8" i="23"/>
  <c r="H8" i="23"/>
  <c r="E8" i="23"/>
  <c r="I15" i="22"/>
  <c r="L18" i="22"/>
  <c r="L19" i="22"/>
  <c r="L20" i="22"/>
  <c r="C14" i="22"/>
  <c r="D14" i="22"/>
  <c r="E14" i="22"/>
  <c r="B32" i="22"/>
  <c r="L8" i="22"/>
  <c r="H8" i="22"/>
  <c r="E8" i="22"/>
  <c r="N23" i="22"/>
  <c r="M23" i="22"/>
  <c r="K23" i="22"/>
  <c r="F23" i="22"/>
  <c r="N21" i="10"/>
  <c r="M21" i="10"/>
  <c r="F21" i="10"/>
  <c r="E21" i="10"/>
  <c r="I14" i="23" l="1"/>
  <c r="E24" i="23"/>
  <c r="L21" i="10"/>
  <c r="I21" i="10"/>
  <c r="L15" i="22"/>
  <c r="I19" i="22"/>
  <c r="I14" i="22"/>
  <c r="I18" i="22"/>
  <c r="E23" i="25"/>
  <c r="L14" i="24"/>
  <c r="L16" i="24"/>
  <c r="E21" i="24"/>
  <c r="L14" i="23"/>
  <c r="L15" i="23"/>
  <c r="L18" i="23"/>
  <c r="I20" i="22"/>
  <c r="L14" i="22"/>
  <c r="E23" i="22"/>
  <c r="I24" i="23" l="1"/>
  <c r="L24" i="23"/>
  <c r="I23" i="25"/>
  <c r="J23" i="25" s="1"/>
  <c r="L23" i="25"/>
  <c r="H23" i="25"/>
  <c r="I21" i="24"/>
  <c r="L21" i="24"/>
  <c r="I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<sst xmlns="http://schemas.openxmlformats.org/spreadsheetml/2006/main" count="203" uniqueCount="49">
  <si>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</si>
  <si>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</si>
  <si>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</si>
  <si>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</si>
  <si>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</si>
  <si>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</si>
  <si>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</si>
  <si>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</si>
  <si>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</si>
  <si>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</si>
  <si>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</si>
  <si>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</si>
  <si>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</si>
  <si>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</si>
  <si>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</si>
  <si>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</si>
  <si>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</si>
  <si>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</si>
  <si>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</si>
  <si>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</si>
  <si>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</si>
  <si>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</si>
  <si>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</si>
  <si>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</si>
  <si>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</si>
  <si>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</si>
  <si>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</si>
  <si>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</si>
  <si>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</si>
  <si>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</si>
  <si>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</si>
  <si>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S/E</t>
  </si>
  <si>
    <t>IIND</t>
  </si>
  <si>
    <t>T</t>
  </si>
  <si>
    <t>INGENIERIA INDUSTRIAL</t>
  </si>
  <si>
    <t>MC. CARLOS MARTINEZ GALAN</t>
  </si>
  <si>
    <t>INDUSTRIAL</t>
  </si>
  <si>
    <t>INVESTIGACION DE OPERACIONES II</t>
  </si>
  <si>
    <t>DIBUJO INDUSTRIAL</t>
  </si>
  <si>
    <t>501A</t>
  </si>
  <si>
    <t>501B</t>
  </si>
  <si>
    <t>901A</t>
  </si>
  <si>
    <t>SISTEMAS DE MANUFACTURA FLEXIBLE</t>
  </si>
  <si>
    <t>101A</t>
  </si>
  <si>
    <t>101B</t>
  </si>
  <si>
    <t>SEPTIEMBRE 2023 - ENERO 2024</t>
  </si>
  <si>
    <t>ING. FLOR ILIANA CHONTAL PELAYO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</si>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</sst>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110" zoomScaleNormal="11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36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8" t="s">
        <v>45</v>
      </c>
      <c r="M8" s="38"/>
      <c r="N8" s="38"/>
    </row>
    <row r="10" spans="1:14" x14ac:dyDescent="0.2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25" t="s">
        <v>37</v>
      </c>
      <c r="B14" s="9" t="s">
        <v>31</v>
      </c>
      <c r="C14" s="9" t="s">
        <v>39</v>
      </c>
      <c r="D14" s="9" t="s">
        <v>32</v>
      </c>
      <c r="E14" s="9">
        <v>27</v>
      </c>
      <c r="F14" s="9"/>
      <c r="G14" s="9"/>
      <c r="H14" s="10"/>
      <c r="I14" s="9">
        <f t="shared" ref="I14" si="0">(E14-SUM(F14:G14))-K14</f>
        <v>27</v>
      </c>
      <c r="J14" s="10"/>
      <c r="K14" s="9">
        <v>0</v>
      </c>
      <c r="L14" s="10">
        <f t="shared" ref="L14:L16" si="1">K14/E14</f>
        <v>0</v>
      </c>
      <c r="M14" s="9"/>
      <c r="N14" s="15"/>
    </row>
    <row r="15" spans="1:14" s="11" customFormat="1" x14ac:dyDescent="0.2">
      <c r="A15" s="25" t="s">
        <v>37</v>
      </c>
      <c r="B15" s="9" t="s">
        <v>31</v>
      </c>
      <c r="C15" s="9" t="s">
        <v>40</v>
      </c>
      <c r="D15" s="9" t="s">
        <v>32</v>
      </c>
      <c r="E15" s="9">
        <v>21</v>
      </c>
      <c r="F15" s="9"/>
      <c r="G15" s="9"/>
      <c r="H15" s="10"/>
      <c r="I15" s="9">
        <f t="shared" ref="I15" si="2">(E15-SUM(F15:G15))-K15</f>
        <v>21</v>
      </c>
      <c r="J15" s="10"/>
      <c r="K15" s="9">
        <v>0</v>
      </c>
      <c r="L15" s="10">
        <f t="shared" ref="L15" si="3">K15/E15</f>
        <v>0</v>
      </c>
      <c r="M15" s="9"/>
      <c r="N15" s="15"/>
    </row>
    <row r="16" spans="1:14" s="11" customFormat="1" x14ac:dyDescent="0.2">
      <c r="A16" s="25" t="s">
        <v>42</v>
      </c>
      <c r="B16" s="9" t="s">
        <v>31</v>
      </c>
      <c r="C16" s="9" t="s">
        <v>41</v>
      </c>
      <c r="D16" s="9" t="s">
        <v>32</v>
      </c>
      <c r="E16" s="9">
        <v>1</v>
      </c>
      <c r="F16" s="9"/>
      <c r="G16" s="9"/>
      <c r="H16" s="10"/>
      <c r="I16" s="9">
        <f>(E16-SUM(F16:G16))-K16</f>
        <v>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25" t="s">
        <v>38</v>
      </c>
      <c r="B17" s="9" t="s">
        <v>31</v>
      </c>
      <c r="C17" s="9" t="s">
        <v>43</v>
      </c>
      <c r="D17" s="9" t="s">
        <v>32</v>
      </c>
      <c r="E17" s="9">
        <v>27</v>
      </c>
      <c r="F17" s="9"/>
      <c r="G17" s="9"/>
      <c r="H17" s="10"/>
      <c r="I17" s="9">
        <f t="shared" ref="I17:I18" si="4">(E17-SUM(F17:G17))-K17</f>
        <v>27</v>
      </c>
      <c r="J17" s="10"/>
      <c r="K17" s="9">
        <v>0</v>
      </c>
      <c r="L17" s="10">
        <f t="shared" ref="L17:L18" si="5">K17/E17</f>
        <v>0</v>
      </c>
      <c r="M17" s="9"/>
      <c r="N17" s="15"/>
    </row>
    <row r="18" spans="1:14" s="11" customFormat="1" x14ac:dyDescent="0.2">
      <c r="A18" s="25" t="s">
        <v>38</v>
      </c>
      <c r="B18" s="9" t="s">
        <v>31</v>
      </c>
      <c r="C18" s="9" t="s">
        <v>44</v>
      </c>
      <c r="D18" s="9" t="s">
        <v>32</v>
      </c>
      <c r="E18" s="9">
        <v>26</v>
      </c>
      <c r="F18" s="9"/>
      <c r="G18" s="9"/>
      <c r="H18" s="10"/>
      <c r="I18" s="9">
        <f t="shared" si="4"/>
        <v>26</v>
      </c>
      <c r="J18" s="10"/>
      <c r="K18" s="9">
        <v>0</v>
      </c>
      <c r="L18" s="10">
        <f t="shared" si="5"/>
        <v>0</v>
      </c>
      <c r="N18" s="21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102</v>
      </c>
      <c r="F21" s="17">
        <f>SUM(F14:F20)</f>
        <v>0</v>
      </c>
      <c r="G21" s="17"/>
      <c r="H21" s="18"/>
      <c r="I21" s="17">
        <f t="shared" ref="I21" si="6">(E21-SUM(F21:G21))-K21</f>
        <v>102</v>
      </c>
      <c r="J21" s="18"/>
      <c r="K21" s="17">
        <f>SUM(K14:K20)</f>
        <v>0</v>
      </c>
      <c r="L21" s="18">
        <f t="shared" ref="L21" si="7">K21/E21</f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">
      <c r="A25" s="12"/>
    </row>
    <row r="26" spans="1:14" x14ac:dyDescent="0.2">
      <c r="B26" s="41" t="s">
        <v>27</v>
      </c>
      <c r="C26" s="41"/>
      <c r="D26" s="41"/>
      <c r="G26" s="26" t="s">
        <v>28</v>
      </c>
      <c r="H26" s="26"/>
      <c r="I26" s="26"/>
      <c r="J26" s="26"/>
    </row>
    <row r="27" spans="1:14" ht="62.25" customHeight="1" x14ac:dyDescent="0.2">
      <c r="B27" s="42"/>
      <c r="C27" s="42"/>
      <c r="D27" s="42"/>
      <c r="G27" s="38"/>
      <c r="H27" s="38"/>
      <c r="I27" s="38"/>
      <c r="J27" s="38"/>
    </row>
    <row r="28" spans="1:14" hidden="1" x14ac:dyDescent="0.2">
      <c r="A28" s="43" t="e">
        <v>#REF!</v>
      </c>
      <c r="B28" s="43"/>
      <c r="C28" s="6"/>
      <c r="E28" s="43"/>
      <c r="F28" s="43"/>
      <c r="G28" s="43"/>
      <c r="H28" s="43"/>
    </row>
    <row r="29" spans="1:14" hidden="1" x14ac:dyDescent="0.2"/>
    <row r="30" spans="1:14" ht="45" customHeight="1" x14ac:dyDescent="0.2">
      <c r="B30" s="44" t="s">
        <v>35</v>
      </c>
      <c r="C30" s="44"/>
      <c r="D30" s="44"/>
      <c r="E30" s="13"/>
      <c r="F30" s="13"/>
      <c r="G30" s="44" t="s">
        <v>46</v>
      </c>
      <c r="H30" s="44"/>
      <c r="I30" s="44"/>
      <c r="J30" s="44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8" zoomScale="120" zoomScaleNormal="120" zoomScaleSheetLayoutView="100" workbookViewId="0">
      <selection activeCell="D21" sqref="D21:E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SEPTIEMBRE 2023 - ENERO 2024</v>
      </c>
      <c r="M8" s="38"/>
      <c r="N8" s="38"/>
    </row>
    <row r="10" spans="1:14" x14ac:dyDescent="0.2">
      <c r="A10" s="4" t="s">
        <v>8</v>
      </c>
      <c r="B10" s="38" t="str">
        <f>'1'!B10</f>
        <v>MC. CARLOS MARTINEZ GALAN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INVESTIGACION DE OPERACIONES II</v>
      </c>
      <c r="B14" s="9" t="s">
        <v>21</v>
      </c>
      <c r="C14" s="9" t="str">
        <f>'1'!C14</f>
        <v>501A</v>
      </c>
      <c r="D14" s="9" t="str">
        <f>'1'!D14</f>
        <v>IIND</v>
      </c>
      <c r="E14" s="9">
        <f>'1'!E14</f>
        <v>27</v>
      </c>
      <c r="F14" s="9">
        <v>11</v>
      </c>
      <c r="G14" s="9"/>
      <c r="H14" s="10"/>
      <c r="I14" s="9">
        <f t="shared" ref="I14:I23" si="0">(E14-SUM(F14:G14))-K14</f>
        <v>16</v>
      </c>
      <c r="J14" s="10"/>
      <c r="K14" s="9">
        <v>0</v>
      </c>
      <c r="L14" s="10">
        <f t="shared" ref="L14:L23" si="1">K14/E14</f>
        <v>0</v>
      </c>
      <c r="M14" s="9">
        <v>29.81</v>
      </c>
      <c r="N14" s="15">
        <v>0.41</v>
      </c>
    </row>
    <row r="15" spans="1:14" s="11" customFormat="1" x14ac:dyDescent="0.2">
      <c r="A15" s="9" t="str">
        <f>'1'!A15</f>
        <v>INVESTIGACION DE OPERACIONES II</v>
      </c>
      <c r="B15" s="9" t="s">
        <v>47</v>
      </c>
      <c r="C15" s="9" t="str">
        <f>'1'!C14</f>
        <v>501A</v>
      </c>
      <c r="D15" s="9" t="str">
        <f>'1'!D15</f>
        <v>IIND</v>
      </c>
      <c r="E15" s="9">
        <f>'1'!E14</f>
        <v>27</v>
      </c>
      <c r="F15" s="9">
        <v>11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33.33</v>
      </c>
      <c r="N15" s="15">
        <v>0.41</v>
      </c>
    </row>
    <row r="16" spans="1:14" s="11" customFormat="1" x14ac:dyDescent="0.2">
      <c r="A16" s="9" t="str">
        <f>'1'!A15</f>
        <v>INVESTIGACION DE OPERACIONES II</v>
      </c>
      <c r="B16" s="9" t="s">
        <v>21</v>
      </c>
      <c r="C16" s="9" t="str">
        <f>'1'!C15</f>
        <v>501B</v>
      </c>
      <c r="D16" s="9" t="str">
        <f>'1'!D15</f>
        <v>IIND</v>
      </c>
      <c r="E16" s="9">
        <f>'1'!E15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ref="L16:L17" si="2">K16/E16</f>
        <v>0</v>
      </c>
      <c r="M16" s="9">
        <v>45.48</v>
      </c>
      <c r="N16" s="15">
        <v>0.52</v>
      </c>
    </row>
    <row r="17" spans="1:14" s="11" customFormat="1" x14ac:dyDescent="0.2">
      <c r="A17" s="9" t="str">
        <f>'1'!A15</f>
        <v>INVESTIGACION DE OPERACIONES II</v>
      </c>
      <c r="B17" s="9" t="s">
        <v>47</v>
      </c>
      <c r="C17" s="9" t="str">
        <f>'1'!C15</f>
        <v>501B</v>
      </c>
      <c r="D17" s="9" t="str">
        <f>'1'!D15</f>
        <v>IIND</v>
      </c>
      <c r="E17" s="9">
        <f>'1'!E15</f>
        <v>21</v>
      </c>
      <c r="F17" s="9">
        <v>8</v>
      </c>
      <c r="G17" s="9"/>
      <c r="H17" s="10"/>
      <c r="I17" s="9">
        <f t="shared" si="0"/>
        <v>13</v>
      </c>
      <c r="J17" s="10"/>
      <c r="K17" s="9">
        <v>0</v>
      </c>
      <c r="L17" s="10">
        <f t="shared" si="2"/>
        <v>0</v>
      </c>
      <c r="M17" s="9">
        <v>35.71</v>
      </c>
      <c r="N17" s="15">
        <v>0.38</v>
      </c>
    </row>
    <row r="18" spans="1:14" s="11" customFormat="1" x14ac:dyDescent="0.2">
      <c r="A18" s="9" t="str">
        <f>'1'!A16</f>
        <v>SISTEMAS DE MANUFACTURA FLEXIBLE</v>
      </c>
      <c r="B18" s="9" t="s">
        <v>21</v>
      </c>
      <c r="C18" s="9" t="str">
        <f>'1'!C16</f>
        <v>901A</v>
      </c>
      <c r="D18" s="9" t="str">
        <f>'1'!D16</f>
        <v>IIND</v>
      </c>
      <c r="E18" s="9">
        <f>'1'!E16</f>
        <v>1</v>
      </c>
      <c r="F18" s="9">
        <v>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75</v>
      </c>
      <c r="N18" s="15">
        <v>1</v>
      </c>
    </row>
    <row r="19" spans="1:14" s="11" customFormat="1" ht="12" customHeight="1" x14ac:dyDescent="0.2">
      <c r="A19" s="9" t="str">
        <f>'1'!A17</f>
        <v>DIBUJO INDUSTRIAL</v>
      </c>
      <c r="B19" s="9" t="s">
        <v>21</v>
      </c>
      <c r="C19" s="9" t="str">
        <f>'1'!C17</f>
        <v>101A</v>
      </c>
      <c r="D19" s="9" t="str">
        <f>'1'!D17</f>
        <v>IIND</v>
      </c>
      <c r="E19" s="9">
        <f>'1'!E17</f>
        <v>27</v>
      </c>
      <c r="F19" s="9">
        <v>24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78</v>
      </c>
      <c r="N19" s="15">
        <v>0.74</v>
      </c>
    </row>
    <row r="20" spans="1:14" s="11" customFormat="1" x14ac:dyDescent="0.2">
      <c r="A20" s="9" t="str">
        <f>'1'!A17</f>
        <v>DIBUJO INDUSTRIAL</v>
      </c>
      <c r="B20" s="9" t="s">
        <v>47</v>
      </c>
      <c r="C20" s="9" t="str">
        <f>'1'!C17</f>
        <v>101A</v>
      </c>
      <c r="D20" s="9" t="str">
        <f>'1'!D18</f>
        <v>IIND</v>
      </c>
      <c r="E20" s="9">
        <f>'1'!E17</f>
        <v>27</v>
      </c>
      <c r="F20" s="9">
        <v>23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79</v>
      </c>
      <c r="N20" s="15">
        <v>0.85</v>
      </c>
    </row>
    <row r="21" spans="1:14" s="11" customFormat="1" x14ac:dyDescent="0.2">
      <c r="A21" s="9" t="str">
        <f>'1'!A18</f>
        <v>DIBUJO INDUSTRIAL</v>
      </c>
      <c r="B21" s="9" t="s">
        <v>21</v>
      </c>
      <c r="C21" s="9" t="str">
        <f>'1'!C18</f>
        <v>101B</v>
      </c>
      <c r="D21" s="9" t="str">
        <f>'1'!D18</f>
        <v>IIND</v>
      </c>
      <c r="E21" s="9">
        <f>'1'!E18</f>
        <v>26</v>
      </c>
      <c r="F21" s="9">
        <v>10</v>
      </c>
      <c r="G21" s="9"/>
      <c r="H21" s="10"/>
      <c r="I21" s="9">
        <f t="shared" si="0"/>
        <v>16</v>
      </c>
      <c r="J21" s="10"/>
      <c r="K21" s="9">
        <v>0</v>
      </c>
      <c r="L21" s="10">
        <f t="shared" ref="L21:L22" si="3">K21/E21</f>
        <v>0</v>
      </c>
      <c r="M21" s="9">
        <v>32</v>
      </c>
      <c r="N21" s="15">
        <v>0.36</v>
      </c>
    </row>
    <row r="22" spans="1:14" s="11" customFormat="1" x14ac:dyDescent="0.2">
      <c r="A22" s="9" t="str">
        <f>'1'!A18</f>
        <v>DIBUJO INDUSTRIAL</v>
      </c>
      <c r="B22" s="9" t="s">
        <v>47</v>
      </c>
      <c r="C22" s="9" t="str">
        <f>'1'!C18</f>
        <v>101B</v>
      </c>
      <c r="D22" s="9" t="str">
        <f>'1'!D18</f>
        <v>IIND</v>
      </c>
      <c r="E22" s="9">
        <f>'1'!E18</f>
        <v>26</v>
      </c>
      <c r="F22" s="9">
        <v>11</v>
      </c>
      <c r="G22" s="9"/>
      <c r="H22" s="10"/>
      <c r="I22" s="9">
        <f t="shared" si="0"/>
        <v>15</v>
      </c>
      <c r="J22" s="10"/>
      <c r="K22" s="9">
        <v>0</v>
      </c>
      <c r="L22" s="10">
        <f t="shared" si="3"/>
        <v>0</v>
      </c>
      <c r="M22" s="9">
        <v>39</v>
      </c>
      <c r="N22" s="15">
        <v>0.44</v>
      </c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203</v>
      </c>
      <c r="F23" s="17">
        <f>SUM(F14:F22)</f>
        <v>110</v>
      </c>
      <c r="G23" s="17"/>
      <c r="H23" s="18"/>
      <c r="I23" s="17">
        <f t="shared" si="0"/>
        <v>93</v>
      </c>
      <c r="J23" s="18"/>
      <c r="K23" s="17">
        <f>SUM(K14:K22)</f>
        <v>0</v>
      </c>
      <c r="L23" s="18">
        <f t="shared" si="1"/>
        <v>0</v>
      </c>
      <c r="M23" s="17">
        <f>AVERAGE(M14:M22)</f>
        <v>49.70333333333334</v>
      </c>
      <c r="N23" s="19">
        <f>AVERAGE(N14:N22)</f>
        <v>0.56777777777777783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2">
      <c r="A27" s="12"/>
    </row>
    <row r="28" spans="1:14" x14ac:dyDescent="0.2">
      <c r="B28" s="41" t="s">
        <v>27</v>
      </c>
      <c r="C28" s="41"/>
      <c r="D28" s="41"/>
      <c r="G28" s="26" t="s">
        <v>28</v>
      </c>
      <c r="H28" s="26"/>
      <c r="I28" s="26"/>
      <c r="J28" s="26"/>
    </row>
    <row r="29" spans="1:14" ht="62.25" customHeight="1" x14ac:dyDescent="0.2">
      <c r="B29" s="42"/>
      <c r="C29" s="42"/>
      <c r="D29" s="42"/>
      <c r="G29" s="38"/>
      <c r="H29" s="38"/>
      <c r="I29" s="38"/>
      <c r="J29" s="38"/>
    </row>
    <row r="30" spans="1:14" hidden="1" x14ac:dyDescent="0.2">
      <c r="A30" s="43" t="e">
        <v>#REF!</v>
      </c>
      <c r="B30" s="43"/>
      <c r="C30" s="6"/>
      <c r="E30" s="43"/>
      <c r="F30" s="43"/>
      <c r="G30" s="43"/>
      <c r="H30" s="43"/>
    </row>
    <row r="31" spans="1:14" hidden="1" x14ac:dyDescent="0.2"/>
    <row r="32" spans="1:14" ht="45" customHeight="1" x14ac:dyDescent="0.2">
      <c r="B32" s="44" t="str">
        <f>B10</f>
        <v>MC. CARLOS MARTINEZ GALAN</v>
      </c>
      <c r="C32" s="44"/>
      <c r="D32" s="44"/>
      <c r="E32" s="13"/>
      <c r="F32" s="13"/>
      <c r="G32" s="44" t="str">
        <f>'1'!G30</f>
        <v>ING. FLOR ILIANA CHONTAL PELAYO</v>
      </c>
      <c r="H32" s="44"/>
      <c r="I32" s="44"/>
      <c r="J32" s="44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tabSelected="1" topLeftCell="A12" zoomScale="120" zoomScaleNormal="12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SEPTIEMBRE 2023 - ENERO 2024</v>
      </c>
      <c r="M8" s="38"/>
      <c r="N8" s="38"/>
    </row>
    <row r="10" spans="1:14" x14ac:dyDescent="0.2">
      <c r="A10" s="4" t="s">
        <v>8</v>
      </c>
      <c r="B10" s="38" t="str">
        <f>'1'!B10</f>
        <v>MC. CARLOS MARTINEZ GALAN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INVESTIGACION DE OPERACIONES II</v>
      </c>
      <c r="B14" s="9" t="s">
        <v>48</v>
      </c>
      <c r="C14" s="9" t="str">
        <f>'1'!C14</f>
        <v>501A</v>
      </c>
      <c r="D14" s="9" t="str">
        <f>'1'!D14</f>
        <v>IIND</v>
      </c>
      <c r="E14" s="9">
        <f>'1'!E14</f>
        <v>27</v>
      </c>
      <c r="F14" s="9">
        <v>7</v>
      </c>
      <c r="G14" s="9"/>
      <c r="H14" s="10"/>
      <c r="I14" s="9">
        <f t="shared" ref="I14:I24" si="0">(E14-SUM(F14:G14))-K14</f>
        <v>20</v>
      </c>
      <c r="J14" s="10"/>
      <c r="K14" s="9">
        <v>0</v>
      </c>
      <c r="L14" s="10">
        <f t="shared" ref="L14:L24" si="1">K14/E14</f>
        <v>0</v>
      </c>
      <c r="M14" s="23">
        <v>19.440000000000001</v>
      </c>
      <c r="N14" s="15">
        <v>0.26</v>
      </c>
    </row>
    <row r="15" spans="1:14" s="11" customFormat="1" x14ac:dyDescent="0.2">
      <c r="A15" s="9" t="str">
        <f>'1'!A15</f>
        <v>INVESTIGACION DE OPERACIONES II</v>
      </c>
      <c r="B15" s="9" t="s">
        <v>48</v>
      </c>
      <c r="C15" s="9" t="str">
        <f>'1'!C15</f>
        <v>501B</v>
      </c>
      <c r="D15" s="9" t="str">
        <f>'1'!D15</f>
        <v>IIND</v>
      </c>
      <c r="E15" s="9">
        <f>'1'!E15</f>
        <v>21</v>
      </c>
      <c r="F15" s="9">
        <v>8</v>
      </c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23">
        <v>29.52</v>
      </c>
      <c r="N15" s="15">
        <v>0.38</v>
      </c>
    </row>
    <row r="16" spans="1:14" s="11" customFormat="1" x14ac:dyDescent="0.2">
      <c r="A16" s="9" t="str">
        <f>'1'!A16</f>
        <v>SISTEMAS DE MANUFACTURA FLEXIBLE</v>
      </c>
      <c r="B16" s="9" t="s">
        <v>47</v>
      </c>
      <c r="C16" s="9" t="str">
        <f>'1'!C16</f>
        <v>901A</v>
      </c>
      <c r="D16" s="9" t="str">
        <f>'1'!D15</f>
        <v>IIND</v>
      </c>
      <c r="E16" s="9">
        <f>'1'!E16</f>
        <v>1</v>
      </c>
      <c r="F16" s="9">
        <v>0</v>
      </c>
      <c r="G16" s="9"/>
      <c r="H16" s="10"/>
      <c r="I16" s="9">
        <f t="shared" si="0"/>
        <v>0</v>
      </c>
      <c r="J16" s="10"/>
      <c r="K16" s="9">
        <v>1</v>
      </c>
      <c r="L16" s="10">
        <f t="shared" si="1"/>
        <v>1</v>
      </c>
      <c r="M16" s="23">
        <v>0</v>
      </c>
      <c r="N16" s="15">
        <v>0</v>
      </c>
    </row>
    <row r="17" spans="1:14" s="11" customFormat="1" x14ac:dyDescent="0.2">
      <c r="A17" s="9" t="str">
        <f>'1'!A16</f>
        <v>SISTEMAS DE MANUFACTURA FLEXIBLE</v>
      </c>
      <c r="B17" s="9" t="s">
        <v>48</v>
      </c>
      <c r="C17" s="9" t="str">
        <f>'1'!C16</f>
        <v>901A</v>
      </c>
      <c r="D17" s="9" t="str">
        <f>'1'!D16</f>
        <v>IIND</v>
      </c>
      <c r="E17" s="9">
        <f>'1'!E16</f>
        <v>1</v>
      </c>
      <c r="F17" s="9">
        <v>0</v>
      </c>
      <c r="G17" s="9"/>
      <c r="H17" s="10"/>
      <c r="I17" s="9">
        <f t="shared" si="0"/>
        <v>0</v>
      </c>
      <c r="J17" s="10"/>
      <c r="K17" s="9">
        <v>1</v>
      </c>
      <c r="L17" s="10">
        <f t="shared" ref="L17" si="2">K17/E17</f>
        <v>1</v>
      </c>
      <c r="M17" s="23">
        <v>0</v>
      </c>
      <c r="N17" s="15">
        <v>0</v>
      </c>
    </row>
    <row r="18" spans="1:14" s="11" customFormat="1" x14ac:dyDescent="0.2">
      <c r="A18" s="9" t="str">
        <f>'1'!A17</f>
        <v>DIBUJO INDUSTRIAL</v>
      </c>
      <c r="B18" s="9" t="s">
        <v>48</v>
      </c>
      <c r="C18" s="9" t="str">
        <f>'1'!C17</f>
        <v>101A</v>
      </c>
      <c r="D18" s="9" t="str">
        <f>'1'!D17</f>
        <v>IIND</v>
      </c>
      <c r="E18" s="9">
        <f>'1'!E17</f>
        <v>27</v>
      </c>
      <c r="F18" s="9">
        <v>14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23">
        <v>47.03</v>
      </c>
      <c r="N18" s="15">
        <v>0.52</v>
      </c>
    </row>
    <row r="19" spans="1:14" s="11" customFormat="1" x14ac:dyDescent="0.2">
      <c r="A19" s="9" t="str">
        <f>'1'!A18</f>
        <v>DIBUJO INDUSTRIAL</v>
      </c>
      <c r="B19" s="9" t="s">
        <v>48</v>
      </c>
      <c r="C19" s="9" t="str">
        <f>'1'!C18</f>
        <v>101B</v>
      </c>
      <c r="D19" s="9" t="str">
        <f>'1'!D18</f>
        <v>IIND</v>
      </c>
      <c r="E19" s="9">
        <f>'1'!E18</f>
        <v>26</v>
      </c>
      <c r="F19" s="9">
        <v>9</v>
      </c>
      <c r="G19" s="9"/>
      <c r="H19" s="10"/>
      <c r="I19" s="9">
        <f t="shared" ref="I19" si="3">(E19-SUM(F19:G19))-K19</f>
        <v>17</v>
      </c>
      <c r="J19" s="10"/>
      <c r="K19" s="9">
        <v>0</v>
      </c>
      <c r="L19" s="10">
        <f t="shared" ref="L19" si="4">K19/E19</f>
        <v>0</v>
      </c>
      <c r="M19" s="23">
        <v>30.19</v>
      </c>
      <c r="N19" s="15">
        <v>0.35</v>
      </c>
    </row>
    <row r="20" spans="1:14" s="11" customFormat="1" ht="13.5" customHeigh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103</v>
      </c>
      <c r="F24" s="17">
        <f>SUM(F14:F23)</f>
        <v>38</v>
      </c>
      <c r="G24" s="17"/>
      <c r="H24" s="18"/>
      <c r="I24" s="17">
        <f t="shared" si="0"/>
        <v>63</v>
      </c>
      <c r="J24" s="18"/>
      <c r="K24" s="17">
        <f>SUM(K14:K23)</f>
        <v>2</v>
      </c>
      <c r="L24" s="18">
        <f t="shared" si="1"/>
        <v>1.9417475728155338E-2</v>
      </c>
      <c r="M24" s="22">
        <f>AVERAGE(M14:M23)</f>
        <v>21.03</v>
      </c>
      <c r="N24" s="19">
        <f>AVERAGE(N14:N23)</f>
        <v>0.25166666666666671</v>
      </c>
    </row>
    <row r="26" spans="1:14" ht="120" customHeight="1" x14ac:dyDescent="0.2">
      <c r="A26" s="34" t="s">
        <v>26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8" spans="1:14" x14ac:dyDescent="0.2">
      <c r="A28" s="12"/>
    </row>
    <row r="29" spans="1:14" x14ac:dyDescent="0.2">
      <c r="B29" s="41" t="s">
        <v>27</v>
      </c>
      <c r="C29" s="41"/>
      <c r="D29" s="41"/>
      <c r="G29" s="26" t="s">
        <v>28</v>
      </c>
      <c r="H29" s="26"/>
      <c r="I29" s="26"/>
      <c r="J29" s="26"/>
    </row>
    <row r="30" spans="1:14" ht="62.25" customHeight="1" x14ac:dyDescent="0.2">
      <c r="B30" s="42"/>
      <c r="C30" s="42"/>
      <c r="D30" s="42"/>
      <c r="G30" s="38"/>
      <c r="H30" s="38"/>
      <c r="I30" s="38"/>
      <c r="J30" s="38"/>
    </row>
    <row r="31" spans="1:14" hidden="1" x14ac:dyDescent="0.2">
      <c r="A31" s="43" t="e">
        <v>#REF!</v>
      </c>
      <c r="B31" s="43"/>
      <c r="C31" s="6"/>
      <c r="E31" s="43"/>
      <c r="F31" s="43"/>
      <c r="G31" s="43"/>
      <c r="H31" s="43"/>
    </row>
    <row r="32" spans="1:14" hidden="1" x14ac:dyDescent="0.2"/>
    <row r="33" spans="2:10" ht="45" customHeight="1" x14ac:dyDescent="0.2">
      <c r="B33" s="44" t="str">
        <f>B10</f>
        <v>MC. CARLOS MARTINEZ GALAN</v>
      </c>
      <c r="C33" s="44"/>
      <c r="D33" s="44"/>
      <c r="E33" s="13"/>
      <c r="F33" s="13"/>
      <c r="G33" s="44" t="str">
        <f>'1'!G30</f>
        <v>ING. FLOR ILIANA CHONTAL PELAYO</v>
      </c>
      <c r="H33" s="44"/>
      <c r="I33" s="44"/>
      <c r="J33" s="44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SEPTIEMBRE 2023 - ENERO 2024</v>
      </c>
      <c r="M8" s="38"/>
      <c r="N8" s="38"/>
    </row>
    <row r="10" spans="1:14" x14ac:dyDescent="0.2">
      <c r="A10" s="4" t="s">
        <v>8</v>
      </c>
      <c r="B10" s="38" t="str">
        <f>'1'!B10</f>
        <v>MC. CARLOS MARTINEZ GALAN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INVESTIGACION DE OPERACIONES II</v>
      </c>
      <c r="B14" s="9"/>
      <c r="C14" s="9" t="str">
        <f>'1'!C14</f>
        <v>501A</v>
      </c>
      <c r="D14" s="9" t="str">
        <f>'1'!D14</f>
        <v>IIND</v>
      </c>
      <c r="E14" s="9">
        <f>'1'!E14</f>
        <v>27</v>
      </c>
      <c r="F14" s="9"/>
      <c r="G14" s="9"/>
      <c r="H14" s="10"/>
      <c r="I14" s="9">
        <f t="shared" ref="I14:I21" si="0">(E14-SUM(F14:G14))-K14</f>
        <v>27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INVESTIGACION DE OPERACIONES II</v>
      </c>
      <c r="B15" s="9"/>
      <c r="C15" s="9" t="str">
        <f>'1'!C15</f>
        <v>501B</v>
      </c>
      <c r="D15" s="9" t="str">
        <f>'1'!D15</f>
        <v>IIND</v>
      </c>
      <c r="E15" s="9">
        <f>'1'!E15</f>
        <v>21</v>
      </c>
      <c r="F15" s="9"/>
      <c r="G15" s="9"/>
      <c r="H15" s="10"/>
      <c r="I15" s="9">
        <f t="shared" ref="I15" si="2">(E15-SUM(F15:G15))-K15</f>
        <v>21</v>
      </c>
      <c r="J15" s="10"/>
      <c r="K15" s="9">
        <v>0</v>
      </c>
      <c r="L15" s="10">
        <f t="shared" ref="L15" si="3">K15/E15</f>
        <v>0</v>
      </c>
      <c r="M15" s="24"/>
      <c r="N15" s="15"/>
    </row>
    <row r="16" spans="1:14" s="11" customFormat="1" x14ac:dyDescent="0.2">
      <c r="A16" s="9" t="str">
        <f>'1'!A16</f>
        <v>SISTEMAS DE MANUFACTURA FLEXIBLE</v>
      </c>
      <c r="B16" s="9"/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101A</v>
      </c>
      <c r="D17" s="9" t="str">
        <f>'1'!D17</f>
        <v>IIND</v>
      </c>
      <c r="E17" s="9">
        <f>'1'!E17</f>
        <v>27</v>
      </c>
      <c r="F17" s="9"/>
      <c r="G17" s="9"/>
      <c r="H17" s="10"/>
      <c r="I17" s="9">
        <f t="shared" ref="I17" si="4">(E17-SUM(F17:G17))-K17</f>
        <v>27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DIBUJO INDUSTRIAL</v>
      </c>
      <c r="B18" s="9"/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/>
      <c r="I18" s="9">
        <f t="shared" ref="I18" si="6">(E18-SUM(F18:G18))-K18</f>
        <v>26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102</v>
      </c>
      <c r="F21" s="17">
        <f>SUM(F14:F20)</f>
        <v>0</v>
      </c>
      <c r="G21" s="17"/>
      <c r="H21" s="18"/>
      <c r="I21" s="17">
        <f t="shared" si="0"/>
        <v>102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">
      <c r="A25" s="12"/>
    </row>
    <row r="26" spans="1:14" x14ac:dyDescent="0.2">
      <c r="B26" s="41" t="s">
        <v>27</v>
      </c>
      <c r="C26" s="41"/>
      <c r="D26" s="41"/>
      <c r="G26" s="26" t="s">
        <v>28</v>
      </c>
      <c r="H26" s="26"/>
      <c r="I26" s="26"/>
      <c r="J26" s="26"/>
    </row>
    <row r="27" spans="1:14" ht="62.25" customHeight="1" x14ac:dyDescent="0.2">
      <c r="B27" s="42"/>
      <c r="C27" s="42"/>
      <c r="D27" s="42"/>
      <c r="G27" s="38"/>
      <c r="H27" s="38"/>
      <c r="I27" s="38"/>
      <c r="J27" s="38"/>
    </row>
    <row r="28" spans="1:14" hidden="1" x14ac:dyDescent="0.2">
      <c r="A28" s="43" t="e">
        <v>#REF!</v>
      </c>
      <c r="B28" s="43"/>
      <c r="C28" s="6"/>
      <c r="E28" s="43"/>
      <c r="F28" s="43"/>
      <c r="G28" s="43"/>
      <c r="H28" s="43"/>
    </row>
    <row r="29" spans="1:14" hidden="1" x14ac:dyDescent="0.2"/>
    <row r="30" spans="1:14" ht="45" customHeight="1" x14ac:dyDescent="0.2">
      <c r="B30" s="44" t="str">
        <f>B10</f>
        <v>MC. CARLOS MARTINEZ GALAN</v>
      </c>
      <c r="C30" s="44"/>
      <c r="D30" s="44"/>
      <c r="E30" s="13"/>
      <c r="F30" s="13"/>
      <c r="G30" s="44" t="str">
        <f>'1'!G30</f>
        <v>ING. FLOR ILIANA CHONTAL PELAYO</v>
      </c>
      <c r="H30" s="44"/>
      <c r="I30" s="44"/>
      <c r="J30" s="44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3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SEPTIEMBRE 2023 - ENERO 2024</v>
      </c>
      <c r="M8" s="38"/>
      <c r="N8" s="38"/>
    </row>
    <row r="10" spans="1:14" x14ac:dyDescent="0.2">
      <c r="A10" s="4" t="s">
        <v>8</v>
      </c>
      <c r="B10" s="38" t="str">
        <f>'1'!B10</f>
        <v>MC. CARLOS MARTINEZ GALAN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18.75" customHeight="1" x14ac:dyDescent="0.2">
      <c r="A14" s="9" t="str">
        <f>'1'!A14</f>
        <v>INVESTIGACION DE OPERACIONES II</v>
      </c>
      <c r="B14" s="9" t="s">
        <v>33</v>
      </c>
      <c r="C14" s="9" t="str">
        <f>'1'!C14</f>
        <v>501A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INVESTIGACION DE OPERACIONES II</v>
      </c>
      <c r="B15" s="9" t="s">
        <v>33</v>
      </c>
      <c r="C15" s="9" t="str">
        <f>'1'!C15</f>
        <v>501B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 FLEXIBLE</v>
      </c>
      <c r="B16" s="9" t="s">
        <v>33</v>
      </c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 t="s">
        <v>33</v>
      </c>
      <c r="C17" s="9" t="str">
        <f>'1'!C17</f>
        <v>101A</v>
      </c>
      <c r="D17" s="9" t="str">
        <f>'1'!D17</f>
        <v>IIND</v>
      </c>
      <c r="E17" s="9">
        <f>'1'!E17</f>
        <v>27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DIBUJO INDUSTRIAL</v>
      </c>
      <c r="B18" s="9" t="s">
        <v>33</v>
      </c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102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102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2">
      <c r="A27" s="12"/>
    </row>
    <row r="28" spans="1:14" x14ac:dyDescent="0.2">
      <c r="B28" s="41" t="s">
        <v>27</v>
      </c>
      <c r="C28" s="41"/>
      <c r="D28" s="41"/>
      <c r="G28" s="26" t="s">
        <v>28</v>
      </c>
      <c r="H28" s="26"/>
      <c r="I28" s="26"/>
      <c r="J28" s="26"/>
    </row>
    <row r="29" spans="1:14" ht="62.25" customHeight="1" x14ac:dyDescent="0.2">
      <c r="B29" s="42"/>
      <c r="C29" s="42"/>
      <c r="D29" s="42"/>
      <c r="G29" s="38"/>
      <c r="H29" s="38"/>
      <c r="I29" s="38"/>
      <c r="J29" s="38"/>
    </row>
    <row r="30" spans="1:14" hidden="1" x14ac:dyDescent="0.2">
      <c r="A30" s="43" t="e">
        <v>#REF!</v>
      </c>
      <c r="B30" s="43"/>
      <c r="C30" s="6"/>
      <c r="E30" s="43"/>
      <c r="F30" s="43"/>
      <c r="G30" s="43"/>
      <c r="H30" s="43"/>
    </row>
    <row r="31" spans="1:14" hidden="1" x14ac:dyDescent="0.2"/>
    <row r="32" spans="1:14" ht="45" customHeight="1" x14ac:dyDescent="0.2">
      <c r="B32" s="44" t="str">
        <f>B10</f>
        <v>MC. CARLOS MARTINEZ GALAN</v>
      </c>
      <c r="C32" s="44"/>
      <c r="D32" s="44"/>
      <c r="E32" s="13"/>
      <c r="F32" s="13"/>
      <c r="G32" s="44" t="str">
        <f>'1'!G30</f>
        <v>ING. FLOR ILIANA CHONTAL PELAYO</v>
      </c>
      <c r="H32" s="44"/>
      <c r="I32" s="44"/>
      <c r="J32" s="44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GALAN</cp:lastModifiedBy>
  <cp:revision/>
  <cp:lastPrinted>2022-10-19T14:36:47Z</cp:lastPrinted>
  <dcterms:created xsi:type="dcterms:W3CDTF">2021-11-22T14:45:25Z</dcterms:created>
  <dcterms:modified xsi:type="dcterms:W3CDTF">2023-11-30T02:03:55Z</dcterms:modified>
  <cp:category/>
  <cp:contentStatus/>
</cp:coreProperties>
</file>