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3_ENER24\REPORTE_SGI23_24\archivos_reportecalif_porcent\REPORTE4\"/>
    </mc:Choice>
  </mc:AlternateContent>
  <bookViews>
    <workbookView xWindow="0" yWindow="0" windowWidth="18210" windowHeight="700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24" l="1"/>
  <c r="A17" i="24"/>
  <c r="D17" i="24"/>
  <c r="A18" i="24"/>
  <c r="C18" i="24"/>
  <c r="D18" i="24"/>
  <c r="E18" i="24"/>
  <c r="H18" i="24"/>
  <c r="A15" i="22"/>
  <c r="A15" i="24"/>
  <c r="D19" i="24"/>
  <c r="D16" i="25" l="1"/>
  <c r="A19" i="24"/>
  <c r="N28" i="25" l="1"/>
  <c r="M28" i="25"/>
  <c r="K28" i="25"/>
  <c r="G28" i="25"/>
  <c r="F28" i="25"/>
  <c r="E15" i="25"/>
  <c r="J15" i="25" s="1"/>
  <c r="D15" i="25"/>
  <c r="C15" i="25"/>
  <c r="E14" i="25"/>
  <c r="J14" i="25" s="1"/>
  <c r="D14" i="25"/>
  <c r="C14" i="25"/>
  <c r="A14" i="25"/>
  <c r="B10" i="25"/>
  <c r="B37" i="25" s="1"/>
  <c r="L8" i="25"/>
  <c r="H8" i="25"/>
  <c r="E8" i="25"/>
  <c r="N31" i="24"/>
  <c r="K31" i="24"/>
  <c r="G31" i="24"/>
  <c r="F31" i="24"/>
  <c r="E19" i="24"/>
  <c r="C19" i="24"/>
  <c r="E15" i="24"/>
  <c r="D15" i="24"/>
  <c r="C15" i="24"/>
  <c r="B10" i="24"/>
  <c r="B40" i="24" s="1"/>
  <c r="L8" i="24"/>
  <c r="H8" i="24"/>
  <c r="E8" i="24"/>
  <c r="N28" i="23"/>
  <c r="M28" i="23"/>
  <c r="F28" i="23"/>
  <c r="E16" i="23"/>
  <c r="J16" i="23" s="1"/>
  <c r="D16" i="23"/>
  <c r="C16" i="23"/>
  <c r="E15" i="23"/>
  <c r="J15" i="23" s="1"/>
  <c r="D15" i="23"/>
  <c r="C15" i="23"/>
  <c r="E14" i="23"/>
  <c r="J14" i="23" s="1"/>
  <c r="D14" i="23"/>
  <c r="C14" i="23"/>
  <c r="B10" i="23"/>
  <c r="B37" i="23" s="1"/>
  <c r="L8" i="23"/>
  <c r="H8" i="23"/>
  <c r="E8" i="23"/>
  <c r="A16" i="22"/>
  <c r="C15" i="22"/>
  <c r="D15" i="22"/>
  <c r="E15" i="22"/>
  <c r="L15" i="22" s="1"/>
  <c r="C16" i="22"/>
  <c r="D16" i="22"/>
  <c r="E16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H16" i="22" l="1"/>
  <c r="L16" i="22"/>
  <c r="H15" i="22"/>
  <c r="L14" i="25"/>
  <c r="L15" i="25"/>
  <c r="H14" i="25"/>
  <c r="H15" i="25"/>
  <c r="E28" i="25"/>
  <c r="H19" i="24"/>
  <c r="E31" i="24"/>
  <c r="L14" i="23"/>
  <c r="L15" i="23"/>
  <c r="L16" i="23"/>
  <c r="H14" i="23"/>
  <c r="H15" i="23"/>
  <c r="H16" i="23"/>
  <c r="E28" i="23"/>
  <c r="L14" i="22"/>
  <c r="E28" i="22"/>
  <c r="I28" i="10"/>
  <c r="L28" i="10"/>
  <c r="I28" i="25" l="1"/>
  <c r="J28" i="25" s="1"/>
  <c r="L28" i="25"/>
  <c r="H28" i="25"/>
  <c r="I31" i="24"/>
  <c r="J31" i="24" s="1"/>
  <c r="L31" i="24"/>
  <c r="H31" i="24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<sst xmlns="http://schemas.openxmlformats.org/spreadsheetml/2006/main" count="206" uniqueCount="52">
  <si>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</si>
  <si>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</si>
  <si>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</si>
  <si>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</si>
  <si>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</si>
  <si>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</si>
  <si>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</si>
  <si>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</si>
  <si>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</si>
  <si>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</si>
  <si>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</si>
  <si>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</si>
  <si>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</si>
  <si>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</si>
  <si>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</si>
  <si>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</si>
  <si>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</si>
  <si>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</si>
  <si>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</si>
  <si>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</si>
  <si>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</si>
  <si>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</si>
  <si>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</si>
  <si>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</si>
  <si>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</si>
  <si>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</si>
  <si>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</si>
  <si>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</si>
  <si>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</si>
  <si>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</si>
  <si>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</si>
  <si>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Electromecánica</t>
  </si>
  <si>
    <t>Electromecánica</t>
  </si>
  <si>
    <t>Blanca Nicandria Rios Ataxca</t>
  </si>
  <si>
    <t>IEME</t>
  </si>
  <si>
    <t>PROFESORA</t>
  </si>
  <si>
    <t>JEFE DE CARRERA</t>
  </si>
  <si>
    <t>S/E</t>
  </si>
  <si>
    <t>MICROCONTROLADORES</t>
  </si>
  <si>
    <t>SEPTIMEBRE 2023 - ENERO 24</t>
  </si>
  <si>
    <t>HACIA LAS FAS</t>
  </si>
  <si>
    <t>502 B</t>
  </si>
  <si>
    <t>502 A</t>
  </si>
  <si>
    <t>702 B</t>
  </si>
  <si>
    <t>MII. Esteban Domínguez Fiscal</t>
  </si>
  <si>
    <t>TALLER DE INVESTIGACIÓN II</t>
  </si>
  <si>
    <t>702B</t>
  </si>
  <si>
    <t>II</t>
  </si>
  <si>
    <t>III</t>
  </si>
  <si>
    <t>IV</t>
  </si>
  <si>
    <t>TALLER DE INVESTIGACIÓN I</t>
  </si>
  <si>
    <t>Taller de Investigación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</si>
</sst>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12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593912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opLeftCell="A10" zoomScale="85" zoomScaleNormal="85" zoomScaleSheetLayoutView="100" workbookViewId="0">
      <selection activeCell="C23" sqref="C22:C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3</v>
      </c>
      <c r="G8" s="4" t="s">
        <v>6</v>
      </c>
      <c r="H8" s="5">
        <v>2</v>
      </c>
      <c r="I8" s="36" t="s">
        <v>7</v>
      </c>
      <c r="J8" s="36"/>
      <c r="K8" s="36"/>
      <c r="L8" s="37" t="s">
        <v>39</v>
      </c>
      <c r="M8" s="37"/>
      <c r="N8" s="37"/>
    </row>
    <row r="10" spans="1:14" x14ac:dyDescent="0.2">
      <c r="A10" s="4" t="s">
        <v>8</v>
      </c>
      <c r="B10" s="37" t="s">
        <v>33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8" t="s">
        <v>51</v>
      </c>
      <c r="B14" s="9" t="s">
        <v>37</v>
      </c>
      <c r="C14" s="9" t="s">
        <v>42</v>
      </c>
      <c r="D14" s="9" t="s">
        <v>34</v>
      </c>
      <c r="E14" s="9">
        <v>27</v>
      </c>
      <c r="F14" s="9"/>
      <c r="G14" s="9"/>
      <c r="H14" s="10"/>
      <c r="I14" s="9">
        <v>0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">
      <c r="A15" s="8" t="s">
        <v>51</v>
      </c>
      <c r="B15" s="9" t="s">
        <v>37</v>
      </c>
      <c r="C15" s="9" t="s">
        <v>41</v>
      </c>
      <c r="D15" s="9" t="s">
        <v>34</v>
      </c>
      <c r="E15" s="9">
        <v>19</v>
      </c>
      <c r="F15" s="9"/>
      <c r="G15" s="9"/>
      <c r="H15" s="10"/>
      <c r="I15" s="9">
        <v>0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">
      <c r="A16" s="8" t="s">
        <v>38</v>
      </c>
      <c r="B16" s="9" t="s">
        <v>21</v>
      </c>
      <c r="C16" s="9" t="s">
        <v>43</v>
      </c>
      <c r="D16" s="9" t="s">
        <v>34</v>
      </c>
      <c r="E16" s="9">
        <v>11</v>
      </c>
      <c r="F16" s="9">
        <v>11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96.91</v>
      </c>
      <c r="N16" s="15">
        <v>0.36363000000000001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11</v>
      </c>
      <c r="G28" s="17">
        <f>SUM(G14:G27)</f>
        <v>0</v>
      </c>
      <c r="H28" s="18"/>
      <c r="I28" s="17">
        <f>(E28-SUM(F28:G28))-K28</f>
        <v>46</v>
      </c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35</v>
      </c>
      <c r="C33" s="40"/>
      <c r="D33" s="40"/>
      <c r="G33" s="25" t="s">
        <v>36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Blanca Nicandria Rios Ataxca</v>
      </c>
      <c r="C37" s="43"/>
      <c r="D37" s="43"/>
      <c r="E37" s="13"/>
      <c r="F37" s="13"/>
      <c r="G37" s="43" t="s">
        <v>44</v>
      </c>
      <c r="H37" s="43"/>
      <c r="I37" s="43"/>
      <c r="J37" s="43"/>
    </row>
    <row r="43" spans="1:10" x14ac:dyDescent="0.2">
      <c r="D43" s="1" t="s">
        <v>40</v>
      </c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SEPTIMEBRE 2023 - ENERO 24</v>
      </c>
      <c r="M8" s="37"/>
      <c r="N8" s="37"/>
    </row>
    <row r="10" spans="1:14" x14ac:dyDescent="0.2">
      <c r="A10" s="4" t="s">
        <v>8</v>
      </c>
      <c r="B10" s="37" t="str">
        <f>'1'!B10</f>
        <v>Blanca Nicandria Rios Ataxca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Taller de Investigación I</v>
      </c>
      <c r="B14" s="21" t="s">
        <v>21</v>
      </c>
      <c r="C14" s="9" t="str">
        <f>'1'!C14</f>
        <v>502 A</v>
      </c>
      <c r="D14" s="9" t="str">
        <f>'1'!D14</f>
        <v>IEME</v>
      </c>
      <c r="E14" s="9">
        <f>'1'!E14</f>
        <v>27</v>
      </c>
      <c r="F14" s="9">
        <v>25</v>
      </c>
      <c r="G14" s="9"/>
      <c r="H14" s="10">
        <f t="shared" ref="H14:H16" si="0">F14/E14</f>
        <v>0.92592592592592593</v>
      </c>
      <c r="I14" s="9"/>
      <c r="J14" s="10">
        <v>0</v>
      </c>
      <c r="K14" s="9"/>
      <c r="L14" s="10">
        <f t="shared" ref="L14:L28" si="1">K14/E14</f>
        <v>0</v>
      </c>
      <c r="M14" s="9">
        <v>92.26</v>
      </c>
      <c r="N14" s="15">
        <v>0.62960000000000005</v>
      </c>
    </row>
    <row r="15" spans="1:14" s="11" customFormat="1" ht="25.5" x14ac:dyDescent="0.2">
      <c r="A15" s="9" t="str">
        <f>'1'!A15</f>
        <v>Taller de Investigación I</v>
      </c>
      <c r="B15" s="9" t="s">
        <v>37</v>
      </c>
      <c r="C15" s="9" t="str">
        <f>'1'!C15</f>
        <v>502 B</v>
      </c>
      <c r="D15" s="9" t="str">
        <f>'1'!D15</f>
        <v>IEME</v>
      </c>
      <c r="E15" s="9">
        <f>'1'!E15</f>
        <v>19</v>
      </c>
      <c r="F15" s="9"/>
      <c r="G15" s="9"/>
      <c r="H15" s="10">
        <f t="shared" si="0"/>
        <v>0</v>
      </c>
      <c r="I15" s="9"/>
      <c r="J15" s="10">
        <v>0</v>
      </c>
      <c r="K15" s="9"/>
      <c r="L15" s="10">
        <f t="shared" si="1"/>
        <v>0</v>
      </c>
      <c r="M15" s="9"/>
      <c r="N15" s="15"/>
    </row>
    <row r="16" spans="1:14" s="11" customFormat="1" ht="25.5" x14ac:dyDescent="0.2">
      <c r="A16" s="9" t="str">
        <f>'1'!A16</f>
        <v>MICROCONTROLADORES</v>
      </c>
      <c r="B16" s="9" t="s">
        <v>37</v>
      </c>
      <c r="C16" s="9" t="str">
        <f>'1'!C16</f>
        <v>702 B</v>
      </c>
      <c r="D16" s="9" t="str">
        <f>'1'!D16</f>
        <v>IEME</v>
      </c>
      <c r="E16" s="9">
        <f>'1'!E16</f>
        <v>11</v>
      </c>
      <c r="F16" s="9"/>
      <c r="G16" s="9"/>
      <c r="H16" s="10">
        <f t="shared" si="0"/>
        <v>0</v>
      </c>
      <c r="I16" s="9"/>
      <c r="J16" s="10">
        <v>0</v>
      </c>
      <c r="K16" s="9"/>
      <c r="L16" s="10">
        <f t="shared" si="1"/>
        <v>0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25</v>
      </c>
      <c r="G28" s="17">
        <f>SUM(G14:G27)</f>
        <v>0</v>
      </c>
      <c r="H28" s="18">
        <f>SUM(F28:G28)/E28</f>
        <v>0.43859649122807015</v>
      </c>
      <c r="I28" s="17">
        <f t="shared" ref="I28" si="2">(E28-SUM(F28:G28))-K28</f>
        <v>32</v>
      </c>
      <c r="J28" s="18">
        <f t="shared" ref="J28" si="3">I28/E28</f>
        <v>0.56140350877192979</v>
      </c>
      <c r="K28" s="17">
        <f>SUM(K14:K27)</f>
        <v>0</v>
      </c>
      <c r="L28" s="18">
        <f t="shared" si="1"/>
        <v>0</v>
      </c>
      <c r="M28" s="17">
        <f>AVERAGE(M14:M27)</f>
        <v>92.26</v>
      </c>
      <c r="N28" s="19">
        <f>AVERAGE(N14:N27)</f>
        <v>0.62960000000000005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35</v>
      </c>
      <c r="C33" s="40"/>
      <c r="D33" s="40"/>
      <c r="G33" s="25" t="s">
        <v>36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Blanca Nicandria Rios Ataxca</v>
      </c>
      <c r="C37" s="43"/>
      <c r="D37" s="43"/>
      <c r="E37" s="13"/>
      <c r="F37" s="13"/>
      <c r="G37" s="43" t="s">
        <v>44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SEPTIMEBRE 2023 - ENERO 24</v>
      </c>
      <c r="M8" s="37"/>
      <c r="N8" s="37"/>
    </row>
    <row r="10" spans="1:14" x14ac:dyDescent="0.2">
      <c r="A10" s="4" t="s">
        <v>8</v>
      </c>
      <c r="B10" s="37" t="str">
        <f>'1'!B10</f>
        <v>Blanca Nicandria Rios Ataxca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">
        <v>50</v>
      </c>
      <c r="B14" s="9" t="s">
        <v>37</v>
      </c>
      <c r="C14" s="9" t="str">
        <f>'1'!C14</f>
        <v>502 A</v>
      </c>
      <c r="D14" s="9" t="str">
        <f>'1'!D14</f>
        <v>IEME</v>
      </c>
      <c r="E14" s="9">
        <f>'1'!E14</f>
        <v>27</v>
      </c>
      <c r="F14" s="9"/>
      <c r="G14" s="9"/>
      <c r="H14" s="10">
        <f t="shared" ref="H14:H16" si="0">F14/E14</f>
        <v>0</v>
      </c>
      <c r="I14" s="9"/>
      <c r="J14" s="10">
        <f t="shared" ref="J14:J16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">
        <v>50</v>
      </c>
      <c r="B15" s="9" t="s">
        <v>21</v>
      </c>
      <c r="C15" s="9" t="str">
        <f>'1'!C15</f>
        <v>502 B</v>
      </c>
      <c r="D15" s="9" t="str">
        <f>'1'!D15</f>
        <v>IEME</v>
      </c>
      <c r="E15" s="9">
        <f>'1'!E15</f>
        <v>19</v>
      </c>
      <c r="F15" s="9">
        <v>16</v>
      </c>
      <c r="G15" s="9"/>
      <c r="H15" s="10">
        <f t="shared" si="0"/>
        <v>0.84210526315789469</v>
      </c>
      <c r="I15" s="9"/>
      <c r="J15" s="10">
        <f t="shared" si="1"/>
        <v>0</v>
      </c>
      <c r="K15" s="9"/>
      <c r="L15" s="10">
        <f t="shared" si="2"/>
        <v>0</v>
      </c>
      <c r="M15" s="9">
        <v>83.05</v>
      </c>
      <c r="N15" s="15">
        <v>0.73680000000000001</v>
      </c>
    </row>
    <row r="16" spans="1:14" s="11" customFormat="1" ht="25.5" x14ac:dyDescent="0.2">
      <c r="A16" s="9" t="s">
        <v>38</v>
      </c>
      <c r="B16" s="9" t="s">
        <v>37</v>
      </c>
      <c r="C16" s="9" t="str">
        <f>'1'!C16</f>
        <v>702 B</v>
      </c>
      <c r="D16" s="9" t="str">
        <f>'1'!D16</f>
        <v>IEME</v>
      </c>
      <c r="E16" s="9">
        <f>'1'!E16</f>
        <v>11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16</v>
      </c>
      <c r="G28" s="17"/>
      <c r="H28" s="18">
        <f>SUM(F28:G28)/E28</f>
        <v>0.2807017543859649</v>
      </c>
      <c r="I28" s="17"/>
      <c r="J28" s="18"/>
      <c r="K28" s="17"/>
      <c r="L28" s="18">
        <f t="shared" si="2"/>
        <v>0</v>
      </c>
      <c r="M28" s="17">
        <f>AVERAGE(M14:M27)</f>
        <v>83.05</v>
      </c>
      <c r="N28" s="19">
        <f>AVERAGE(N14:N27)</f>
        <v>0.73680000000000001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35</v>
      </c>
      <c r="C33" s="40"/>
      <c r="D33" s="40"/>
      <c r="G33" s="25" t="s">
        <v>36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Blanca Nicandria Rios Ataxca</v>
      </c>
      <c r="C37" s="43"/>
      <c r="D37" s="43"/>
      <c r="E37" s="13"/>
      <c r="F37" s="13"/>
      <c r="G37" s="43" t="s">
        <v>44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0" zoomScale="85" zoomScaleNormal="85" zoomScaleSheetLayoutView="100" workbookViewId="0">
      <selection activeCell="L25" sqref="L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3" width="12.5703125" style="1" customWidth="1"/>
    <col min="14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SEPTIMEBRE 2023 - ENERO 24</v>
      </c>
      <c r="M8" s="37"/>
      <c r="N8" s="37"/>
    </row>
    <row r="10" spans="1:14" x14ac:dyDescent="0.2">
      <c r="A10" s="4" t="s">
        <v>8</v>
      </c>
      <c r="B10" s="37" t="str">
        <f>'1'!B10</f>
        <v>Blanca Nicandria Rios Ataxca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x14ac:dyDescent="0.2">
      <c r="A14" s="44"/>
      <c r="B14" s="24"/>
      <c r="C14" s="24"/>
      <c r="D14" s="22"/>
      <c r="E14" s="22"/>
      <c r="F14" s="24"/>
      <c r="G14" s="24"/>
      <c r="H14" s="22"/>
      <c r="I14" s="22"/>
      <c r="J14" s="22"/>
      <c r="K14" s="22"/>
      <c r="L14" s="22"/>
      <c r="M14" s="22"/>
      <c r="N14" s="23"/>
    </row>
    <row r="15" spans="1:14" s="11" customFormat="1" ht="25.5" x14ac:dyDescent="0.2">
      <c r="A15" s="9" t="str">
        <f>'1'!A14</f>
        <v>Taller de Investigación I</v>
      </c>
      <c r="B15" s="9" t="s">
        <v>47</v>
      </c>
      <c r="C15" s="9" t="str">
        <f>'1'!C14</f>
        <v>502 A</v>
      </c>
      <c r="D15" s="9" t="str">
        <f>'1'!D14</f>
        <v>IEME</v>
      </c>
      <c r="E15" s="9">
        <f>'1'!E14</f>
        <v>27</v>
      </c>
      <c r="F15" s="9">
        <v>26</v>
      </c>
      <c r="G15" s="9"/>
      <c r="H15" s="10">
        <v>0.96</v>
      </c>
      <c r="I15" s="9"/>
      <c r="J15" s="10"/>
      <c r="K15" s="9"/>
      <c r="L15" s="10"/>
      <c r="M15" s="9">
        <v>75.88</v>
      </c>
      <c r="N15" s="21">
        <v>0.48</v>
      </c>
    </row>
    <row r="16" spans="1:14" s="11" customFormat="1" ht="25.5" x14ac:dyDescent="0.2">
      <c r="A16" s="9" t="s">
        <v>51</v>
      </c>
      <c r="B16" s="9" t="s">
        <v>48</v>
      </c>
      <c r="C16" s="9" t="s">
        <v>42</v>
      </c>
      <c r="D16" s="9" t="s">
        <v>34</v>
      </c>
      <c r="E16" s="9">
        <v>27</v>
      </c>
      <c r="F16" s="9">
        <v>25</v>
      </c>
      <c r="G16" s="9"/>
      <c r="H16" s="10">
        <v>0.93</v>
      </c>
      <c r="I16" s="9"/>
      <c r="J16" s="10"/>
      <c r="K16" s="9"/>
      <c r="L16" s="10"/>
      <c r="M16" s="9">
        <v>81</v>
      </c>
      <c r="N16" s="21">
        <v>0.74</v>
      </c>
    </row>
    <row r="17" spans="1:14" s="11" customFormat="1" ht="25.5" x14ac:dyDescent="0.2">
      <c r="A17" s="9" t="str">
        <f>'1'!A14</f>
        <v>Taller de Investigación I</v>
      </c>
      <c r="B17" s="9" t="s">
        <v>48</v>
      </c>
      <c r="C17" s="9" t="s">
        <v>41</v>
      </c>
      <c r="D17" s="9" t="str">
        <f>'1'!D14</f>
        <v>IEME</v>
      </c>
      <c r="E17" s="9">
        <v>19</v>
      </c>
      <c r="F17" s="9">
        <v>15</v>
      </c>
      <c r="G17" s="9"/>
      <c r="H17" s="10">
        <v>0.78</v>
      </c>
      <c r="I17" s="9"/>
      <c r="J17" s="10"/>
      <c r="K17" s="9"/>
      <c r="L17" s="10"/>
      <c r="M17" s="9">
        <v>63.47</v>
      </c>
      <c r="N17" s="15">
        <v>0.78939999999999999</v>
      </c>
    </row>
    <row r="18" spans="1:14" s="11" customFormat="1" ht="25.5" x14ac:dyDescent="0.2">
      <c r="A18" s="9" t="str">
        <f>'1'!A15</f>
        <v>Taller de Investigación I</v>
      </c>
      <c r="B18" s="9" t="s">
        <v>48</v>
      </c>
      <c r="C18" s="9" t="str">
        <f>'1'!C15</f>
        <v>502 B</v>
      </c>
      <c r="D18" s="9" t="str">
        <f>'1'!D15</f>
        <v>IEME</v>
      </c>
      <c r="E18" s="9">
        <f>'1'!E15</f>
        <v>19</v>
      </c>
      <c r="F18" s="9">
        <v>15</v>
      </c>
      <c r="G18" s="9"/>
      <c r="H18" s="10">
        <f t="shared" ref="H15:H19" si="0">F18/E18</f>
        <v>0.78947368421052633</v>
      </c>
      <c r="I18" s="9"/>
      <c r="J18" s="10"/>
      <c r="K18" s="9"/>
      <c r="L18" s="10"/>
      <c r="M18" s="9">
        <v>64.63</v>
      </c>
      <c r="N18" s="15">
        <v>0.79</v>
      </c>
    </row>
    <row r="19" spans="1:14" s="11" customFormat="1" ht="25.5" x14ac:dyDescent="0.2">
      <c r="A19" s="9" t="str">
        <f>'1'!A16</f>
        <v>MICROCONTROLADORES</v>
      </c>
      <c r="B19" s="9" t="s">
        <v>47</v>
      </c>
      <c r="C19" s="9" t="str">
        <f>'1'!C16</f>
        <v>702 B</v>
      </c>
      <c r="D19" s="9" t="str">
        <f>'1'!D16</f>
        <v>IEME</v>
      </c>
      <c r="E19" s="9">
        <f>'1'!E16</f>
        <v>11</v>
      </c>
      <c r="F19" s="9">
        <v>11</v>
      </c>
      <c r="G19" s="9"/>
      <c r="H19" s="10">
        <f t="shared" si="0"/>
        <v>1</v>
      </c>
      <c r="I19" s="9"/>
      <c r="J19" s="10"/>
      <c r="K19" s="9"/>
      <c r="L19" s="10"/>
      <c r="M19" s="9">
        <v>86.909000000000006</v>
      </c>
      <c r="N19" s="15">
        <v>0.45450000000000002</v>
      </c>
    </row>
    <row r="20" spans="1:14" s="11" customFormat="1" ht="25.5" x14ac:dyDescent="0.2">
      <c r="A20" s="9" t="s">
        <v>38</v>
      </c>
      <c r="B20" s="9" t="s">
        <v>48</v>
      </c>
      <c r="C20" s="9" t="s">
        <v>43</v>
      </c>
      <c r="D20" s="9" t="s">
        <v>34</v>
      </c>
      <c r="E20" s="9">
        <v>11</v>
      </c>
      <c r="F20" s="9">
        <v>11</v>
      </c>
      <c r="G20" s="9"/>
      <c r="H20" s="10">
        <v>1</v>
      </c>
      <c r="I20" s="9"/>
      <c r="J20" s="10"/>
      <c r="K20" s="9"/>
      <c r="L20" s="10"/>
      <c r="M20" s="9">
        <v>86.635999999999996</v>
      </c>
      <c r="N20" s="15">
        <v>0.5454</v>
      </c>
    </row>
    <row r="21" spans="1:14" s="11" customFormat="1" ht="25.5" x14ac:dyDescent="0.2">
      <c r="A21" s="9" t="s">
        <v>38</v>
      </c>
      <c r="B21" s="9" t="s">
        <v>49</v>
      </c>
      <c r="C21" s="9" t="s">
        <v>43</v>
      </c>
      <c r="D21" s="9" t="s">
        <v>34</v>
      </c>
      <c r="E21" s="9">
        <v>11</v>
      </c>
      <c r="F21" s="9">
        <v>11</v>
      </c>
      <c r="G21" s="9"/>
      <c r="H21" s="10">
        <v>1</v>
      </c>
      <c r="I21" s="9"/>
      <c r="J21" s="10"/>
      <c r="K21" s="9"/>
      <c r="L21" s="10"/>
      <c r="M21" s="9">
        <v>86.09</v>
      </c>
      <c r="N21" s="15">
        <v>0.5454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SUM(E15:E30)</f>
        <v>125</v>
      </c>
      <c r="F31" s="17">
        <f>SUM(F15:F30)</f>
        <v>114</v>
      </c>
      <c r="G31" s="17">
        <f>SUM(G15:G30)</f>
        <v>0</v>
      </c>
      <c r="H31" s="18">
        <f>SUM(F31:G31)/E31</f>
        <v>0.91200000000000003</v>
      </c>
      <c r="I31" s="17">
        <f t="shared" ref="I31" si="1">(E31-SUM(F31:G31))-K31</f>
        <v>11</v>
      </c>
      <c r="J31" s="18">
        <f t="shared" ref="J15:J31" si="2">I31/E31</f>
        <v>8.7999999999999995E-2</v>
      </c>
      <c r="K31" s="17">
        <f>SUM(K15:K30)</f>
        <v>0</v>
      </c>
      <c r="L31" s="18">
        <f t="shared" ref="L15:L31" si="3">K31/E31</f>
        <v>0</v>
      </c>
      <c r="M31" s="17">
        <f>AVERAGE(M15:M30)</f>
        <v>77.802142857142854</v>
      </c>
      <c r="N31" s="19">
        <f>AVERAGE(N17:N30)</f>
        <v>0.62493999999999994</v>
      </c>
    </row>
    <row r="33" spans="1:14" ht="120" customHeight="1" x14ac:dyDescent="0.2">
      <c r="A33" s="33" t="s">
        <v>26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5" spans="1:14" x14ac:dyDescent="0.2">
      <c r="A35" s="12"/>
    </row>
    <row r="36" spans="1:14" x14ac:dyDescent="0.2">
      <c r="B36" s="40" t="s">
        <v>27</v>
      </c>
      <c r="C36" s="40"/>
      <c r="D36" s="40"/>
      <c r="G36" s="25" t="s">
        <v>28</v>
      </c>
      <c r="H36" s="25"/>
      <c r="I36" s="25"/>
      <c r="J36" s="25"/>
    </row>
    <row r="37" spans="1:14" ht="62.25" customHeight="1" x14ac:dyDescent="0.2">
      <c r="B37" s="41"/>
      <c r="C37" s="41"/>
      <c r="D37" s="41"/>
      <c r="G37" s="37"/>
      <c r="H37" s="37"/>
      <c r="I37" s="37"/>
      <c r="J37" s="37"/>
    </row>
    <row r="38" spans="1:14" hidden="1" x14ac:dyDescent="0.2">
      <c r="A38" s="42" t="e">
        <v>#REF!</v>
      </c>
      <c r="B38" s="42"/>
      <c r="C38" s="6"/>
      <c r="E38" s="42"/>
      <c r="F38" s="42"/>
      <c r="G38" s="42"/>
      <c r="H38" s="42"/>
    </row>
    <row r="39" spans="1:14" hidden="1" x14ac:dyDescent="0.2"/>
    <row r="40" spans="1:14" ht="45" customHeight="1" x14ac:dyDescent="0.2">
      <c r="B40" s="43" t="str">
        <f>B10</f>
        <v>Blanca Nicandria Rios Ataxca</v>
      </c>
      <c r="C40" s="43"/>
      <c r="D40" s="43"/>
      <c r="E40" s="13"/>
      <c r="F40" s="13"/>
      <c r="G40" s="43"/>
      <c r="H40" s="43"/>
      <c r="I40" s="43"/>
      <c r="J40" s="43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85" zoomScaleNormal="85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SEPTIMEBRE 2023 - ENERO 24</v>
      </c>
      <c r="M8" s="37"/>
      <c r="N8" s="37"/>
    </row>
    <row r="10" spans="1:14" x14ac:dyDescent="0.2">
      <c r="A10" s="4" t="s">
        <v>8</v>
      </c>
      <c r="B10" s="37" t="str">
        <f>'1'!B10</f>
        <v>Blanca Nicandria Rios Ataxca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Taller de Investigación I</v>
      </c>
      <c r="B14" s="9"/>
      <c r="C14" s="9" t="str">
        <f>'1'!C14</f>
        <v>502 A</v>
      </c>
      <c r="D14" s="9" t="str">
        <f>'1'!D14</f>
        <v>IEME</v>
      </c>
      <c r="E14" s="9">
        <f>'1'!E14</f>
        <v>27</v>
      </c>
      <c r="F14" s="9"/>
      <c r="G14" s="9"/>
      <c r="H14" s="10">
        <f t="shared" ref="H14:H15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">
        <v>45</v>
      </c>
      <c r="B15" s="9"/>
      <c r="C15" s="9" t="str">
        <f>'1'!C15</f>
        <v>502 B</v>
      </c>
      <c r="D15" s="9" t="str">
        <f>'1'!D15</f>
        <v>IEME</v>
      </c>
      <c r="E15" s="9">
        <f>'1'!E15</f>
        <v>19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">
        <v>38</v>
      </c>
      <c r="B16" s="9"/>
      <c r="C16" s="9" t="s">
        <v>46</v>
      </c>
      <c r="D16" s="9" t="str">
        <f>'1'!D16</f>
        <v>IEME</v>
      </c>
      <c r="E16" s="9">
        <v>11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57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Blanca Nicandria Rios Ataxca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2024-01-09T00:40:03Z</dcterms:modified>
  <cp:category/>
  <cp:contentStatus/>
</cp:coreProperties>
</file>