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PersonalTec\2324-AgoEne\RepSGI\"/>
    </mc:Choice>
  </mc:AlternateContent>
  <xr:revisionPtr revIDLastSave="0" documentId="13_ncr:1_{91F7B286-8426-47AA-8157-233069247233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A17" i="3" l="1"/>
  <c r="C17" i="3"/>
  <c r="D17" i="3"/>
  <c r="E17" i="3"/>
  <c r="I17" i="3" s="1"/>
  <c r="E16" i="3"/>
  <c r="D16" i="3"/>
  <c r="C16" i="3"/>
  <c r="A16" i="3"/>
  <c r="E15" i="3"/>
  <c r="I15" i="3" s="1"/>
  <c r="E14" i="3"/>
  <c r="A15" i="3"/>
  <c r="C15" i="3"/>
  <c r="D15" i="3"/>
  <c r="D14" i="3"/>
  <c r="C14" i="3"/>
  <c r="A14" i="3"/>
  <c r="A15" i="4"/>
  <c r="C15" i="4"/>
  <c r="D15" i="4"/>
  <c r="E15" i="4"/>
  <c r="A16" i="4"/>
  <c r="C16" i="4"/>
  <c r="D16" i="4"/>
  <c r="E16" i="4"/>
  <c r="A17" i="4"/>
  <c r="C17" i="4"/>
  <c r="D17" i="4"/>
  <c r="E17" i="4"/>
  <c r="A18" i="4"/>
  <c r="C18" i="4"/>
  <c r="D18" i="4"/>
  <c r="E18" i="4"/>
  <c r="E14" i="4"/>
  <c r="D14" i="4"/>
  <c r="C14" i="4"/>
  <c r="A14" i="4"/>
  <c r="A18" i="3"/>
  <c r="A19" i="3"/>
  <c r="A20" i="3"/>
  <c r="A15" i="2"/>
  <c r="C15" i="2"/>
  <c r="D15" i="2"/>
  <c r="E15" i="2"/>
  <c r="A16" i="2"/>
  <c r="C16" i="2"/>
  <c r="D16" i="2"/>
  <c r="E16" i="2"/>
  <c r="A17" i="2"/>
  <c r="C17" i="2"/>
  <c r="D17" i="2"/>
  <c r="E17" i="2"/>
  <c r="A18" i="2"/>
  <c r="C18" i="2"/>
  <c r="D18" i="2"/>
  <c r="E18" i="2"/>
  <c r="L18" i="1"/>
  <c r="I14" i="1"/>
  <c r="L14" i="1"/>
  <c r="I15" i="1"/>
  <c r="L15" i="1"/>
  <c r="I16" i="1"/>
  <c r="L16" i="1"/>
  <c r="I17" i="1"/>
  <c r="L17" i="1"/>
  <c r="I18" i="1"/>
  <c r="L17" i="3" l="1"/>
  <c r="L15" i="3"/>
  <c r="I16" i="4"/>
  <c r="I18" i="4"/>
  <c r="I15" i="4"/>
  <c r="L16" i="4" l="1"/>
  <c r="L18" i="4"/>
  <c r="L15" i="4"/>
  <c r="L16" i="2"/>
  <c r="I16" i="2"/>
  <c r="E15" i="5" l="1"/>
  <c r="E16" i="5"/>
  <c r="E17" i="5"/>
  <c r="E18" i="5"/>
  <c r="D15" i="5"/>
  <c r="D16" i="5"/>
  <c r="D17" i="5"/>
  <c r="D18" i="5"/>
  <c r="C18" i="5"/>
  <c r="C15" i="5"/>
  <c r="C16" i="5"/>
  <c r="C17" i="5"/>
  <c r="A18" i="5"/>
  <c r="A15" i="5"/>
  <c r="A16" i="5"/>
  <c r="A17" i="5"/>
  <c r="E18" i="3"/>
  <c r="E19" i="3"/>
  <c r="E20" i="3"/>
  <c r="D18" i="3"/>
  <c r="D19" i="3"/>
  <c r="D20" i="3"/>
  <c r="C18" i="3"/>
  <c r="C19" i="3"/>
  <c r="C20" i="3"/>
  <c r="L18" i="5" l="1"/>
  <c r="I18" i="5"/>
  <c r="J18" i="5" s="1"/>
  <c r="H18" i="5"/>
  <c r="I18" i="2"/>
  <c r="L18" i="2"/>
  <c r="I17" i="2"/>
  <c r="L17" i="2"/>
  <c r="L20" i="3"/>
  <c r="I15" i="2" l="1"/>
  <c r="L17" i="4"/>
  <c r="I17" i="4"/>
  <c r="I20" i="3"/>
  <c r="L19" i="3"/>
  <c r="I19" i="3"/>
  <c r="L18" i="3"/>
  <c r="I18" i="3"/>
  <c r="L16" i="3"/>
  <c r="I16" i="3"/>
  <c r="L14" i="3"/>
  <c r="I14" i="3"/>
  <c r="N31" i="4"/>
  <c r="M31" i="4"/>
  <c r="K31" i="4"/>
  <c r="G31" i="4"/>
  <c r="F31" i="4"/>
  <c r="N30" i="3"/>
  <c r="M30" i="3"/>
  <c r="K30" i="3"/>
  <c r="G30" i="3"/>
  <c r="F30" i="3"/>
  <c r="E30" i="3"/>
  <c r="N28" i="2"/>
  <c r="M28" i="2"/>
  <c r="K28" i="2"/>
  <c r="G28" i="2"/>
  <c r="F28" i="2"/>
  <c r="N28" i="1"/>
  <c r="M28" i="1"/>
  <c r="K28" i="1"/>
  <c r="G28" i="1"/>
  <c r="F28" i="1"/>
  <c r="E28" i="1"/>
  <c r="B37" i="5"/>
  <c r="N28" i="5"/>
  <c r="M28" i="5"/>
  <c r="K28" i="5"/>
  <c r="G28" i="5"/>
  <c r="F28" i="5"/>
  <c r="I17" i="5"/>
  <c r="J17" i="5" s="1"/>
  <c r="I15" i="5"/>
  <c r="J15" i="5" s="1"/>
  <c r="E14" i="5"/>
  <c r="I14" i="5" s="1"/>
  <c r="J14" i="5" s="1"/>
  <c r="D14" i="5"/>
  <c r="C14" i="5"/>
  <c r="A14" i="5"/>
  <c r="B10" i="5"/>
  <c r="L8" i="5"/>
  <c r="H8" i="5"/>
  <c r="E8" i="5"/>
  <c r="I14" i="4"/>
  <c r="B10" i="4"/>
  <c r="B40" i="4" s="1"/>
  <c r="L8" i="4"/>
  <c r="H8" i="4"/>
  <c r="E8" i="4"/>
  <c r="B10" i="3"/>
  <c r="B39" i="3" s="1"/>
  <c r="L8" i="3"/>
  <c r="H8" i="3"/>
  <c r="E8" i="3"/>
  <c r="E14" i="2"/>
  <c r="L14" i="2" s="1"/>
  <c r="D14" i="2"/>
  <c r="C14" i="2"/>
  <c r="A14" i="2"/>
  <c r="B10" i="2"/>
  <c r="B37" i="2" s="1"/>
  <c r="L8" i="2"/>
  <c r="H8" i="2"/>
  <c r="E8" i="2"/>
  <c r="B37" i="1"/>
  <c r="L14" i="4" l="1"/>
  <c r="L28" i="1"/>
  <c r="L16" i="5"/>
  <c r="H16" i="5"/>
  <c r="L14" i="5"/>
  <c r="H14" i="5"/>
  <c r="L15" i="2"/>
  <c r="I16" i="5"/>
  <c r="J16" i="5" s="1"/>
  <c r="L17" i="5"/>
  <c r="H17" i="5"/>
  <c r="L15" i="5"/>
  <c r="H15" i="5"/>
  <c r="E28" i="5"/>
  <c r="H28" i="5" s="1"/>
  <c r="E31" i="4"/>
  <c r="L31" i="4" s="1"/>
  <c r="I31" i="4"/>
  <c r="I14" i="2"/>
  <c r="E28" i="2"/>
  <c r="L28" i="2" s="1"/>
  <c r="L30" i="3"/>
  <c r="I30" i="3"/>
  <c r="I28" i="1"/>
  <c r="I28" i="5" l="1"/>
  <c r="J28" i="5" s="1"/>
  <c r="L28" i="5"/>
  <c r="I28" i="2"/>
</calcChain>
</file>

<file path=xl/sharedStrings.xml><?xml version="1.0" encoding="utf-8"?>
<sst xmlns="http://schemas.openxmlformats.org/spreadsheetml/2006/main" count="209" uniqueCount="52">
  <si>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</si>
  <si>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</si>
  <si>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</si>
  <si>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</si>
  <si>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</si>
  <si>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</si>
  <si>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</si>
  <si>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</si>
  <si>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</si>
  <si>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ANA FRANCISCA LULE RANGEL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</si>
  <si>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</si>
  <si>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</si>
  <si>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</si>
  <si>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</si>
  <si>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</si>
  <si>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</si>
  <si>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</si>
  <si>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</si>
  <si>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</si>
  <si>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</si>
  <si>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</si>
  <si>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</si>
  <si>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</si>
  <si>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</si>
  <si>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</si>
  <si>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-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</si>
  <si>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</si>
  <si>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</si>
  <si>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</si>
  <si>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</si>
  <si>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</si>
  <si>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PROFESOR (A):</t>
  </si>
  <si>
    <t>EN SISTEMAS COMPUTACIONALES</t>
  </si>
  <si>
    <t>Final</t>
  </si>
  <si>
    <t>S/E</t>
  </si>
  <si>
    <t>1°</t>
  </si>
  <si>
    <t>ISIC</t>
  </si>
  <si>
    <t>T</t>
  </si>
  <si>
    <t>ISC. LILY ALEJANDRA MEDRANO MENDOZA</t>
  </si>
  <si>
    <t>ISC. DIEGO DE JESÚS VELÁZQUEZ LUCHO</t>
  </si>
  <si>
    <t>MATEMÁTICAS DISCRETAS</t>
  </si>
  <si>
    <t>TALLER DE ÉTICA</t>
  </si>
  <si>
    <t>LENGUAJES DE INTERFAZ (a)</t>
  </si>
  <si>
    <t>LENGUAJES DE INTERFAZ (b)</t>
  </si>
  <si>
    <t>TALLER DE INVESTIGACIÓN I</t>
  </si>
  <si>
    <t>104A</t>
  </si>
  <si>
    <t>504A</t>
  </si>
  <si>
    <t>504B</t>
  </si>
  <si>
    <t>704A</t>
  </si>
  <si>
    <t>SEP. 2023 - ENE. 2024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</si>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</sst>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2" fontId="1" fillId="2" borderId="1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Border="1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7" zoomScale="80" zoomScaleNormal="80" zoomScaleSheetLayoutView="50" workbookViewId="0">
      <selection activeCell="P12" sqref="P12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9.45312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5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5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26" t="s">
        <v>3</v>
      </c>
      <c r="B6" s="24"/>
      <c r="C6" s="24"/>
      <c r="D6" s="24"/>
      <c r="E6" s="27" t="s">
        <v>4</v>
      </c>
      <c r="F6" s="28"/>
      <c r="G6" s="28"/>
      <c r="H6" s="28"/>
      <c r="I6" s="28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29" t="s">
        <v>35</v>
      </c>
      <c r="C8" s="28"/>
      <c r="D8" s="6" t="s">
        <v>6</v>
      </c>
      <c r="E8" s="7">
        <v>5</v>
      </c>
      <c r="F8" s="1"/>
      <c r="G8" s="4" t="s">
        <v>7</v>
      </c>
      <c r="H8" s="7">
        <v>4</v>
      </c>
      <c r="I8" s="36" t="s">
        <v>8</v>
      </c>
      <c r="J8" s="24"/>
      <c r="K8" s="24"/>
      <c r="L8" s="29" t="s">
        <v>49</v>
      </c>
      <c r="M8" s="28"/>
      <c r="N8" s="28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31</v>
      </c>
      <c r="B10" s="29" t="s">
        <v>9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37" t="s">
        <v>10</v>
      </c>
      <c r="B12" s="39" t="s">
        <v>11</v>
      </c>
      <c r="C12" s="39" t="s">
        <v>12</v>
      </c>
      <c r="D12" s="32" t="s">
        <v>13</v>
      </c>
      <c r="E12" s="32" t="s">
        <v>14</v>
      </c>
      <c r="F12" s="30" t="s">
        <v>15</v>
      </c>
      <c r="G12" s="31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4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38"/>
      <c r="B13" s="33"/>
      <c r="C13" s="33"/>
      <c r="D13" s="33"/>
      <c r="E13" s="33"/>
      <c r="F13" s="9" t="s">
        <v>23</v>
      </c>
      <c r="G13" s="9" t="s">
        <v>24</v>
      </c>
      <c r="H13" s="33"/>
      <c r="I13" s="33"/>
      <c r="J13" s="33"/>
      <c r="K13" s="33"/>
      <c r="L13" s="33"/>
      <c r="M13" s="33"/>
      <c r="N13" s="3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5">
      <c r="A14" s="10" t="s">
        <v>40</v>
      </c>
      <c r="B14" s="11">
        <v>1</v>
      </c>
      <c r="C14" s="11" t="s">
        <v>45</v>
      </c>
      <c r="D14" s="11" t="s">
        <v>36</v>
      </c>
      <c r="E14" s="11">
        <v>34</v>
      </c>
      <c r="F14" s="11">
        <v>27</v>
      </c>
      <c r="G14" s="11"/>
      <c r="H14" s="12"/>
      <c r="I14" s="11">
        <f>(E14-SUM(F14:G14))-K14</f>
        <v>7</v>
      </c>
      <c r="J14" s="12"/>
      <c r="K14" s="11">
        <v>0</v>
      </c>
      <c r="L14" s="12">
        <f t="shared" ref="L14:L17" si="0">K14/E14</f>
        <v>0</v>
      </c>
      <c r="M14" s="11">
        <v>71</v>
      </c>
      <c r="N14" s="13">
        <v>0.79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35">
      <c r="A15" s="10" t="s">
        <v>41</v>
      </c>
      <c r="B15" s="11" t="s">
        <v>34</v>
      </c>
      <c r="C15" s="11" t="s">
        <v>45</v>
      </c>
      <c r="D15" s="11" t="s">
        <v>36</v>
      </c>
      <c r="E15" s="11">
        <v>29</v>
      </c>
      <c r="F15" s="11"/>
      <c r="G15" s="11"/>
      <c r="H15" s="12"/>
      <c r="I15" s="11">
        <f>(E15-SUM(F15:G15))-K15</f>
        <v>29</v>
      </c>
      <c r="J15" s="12"/>
      <c r="K15" s="11">
        <v>0</v>
      </c>
      <c r="L15" s="12">
        <f t="shared" si="0"/>
        <v>0</v>
      </c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35">
      <c r="A16" s="10" t="s">
        <v>42</v>
      </c>
      <c r="B16" s="11" t="s">
        <v>34</v>
      </c>
      <c r="C16" s="11" t="s">
        <v>46</v>
      </c>
      <c r="D16" s="11" t="s">
        <v>36</v>
      </c>
      <c r="E16" s="11">
        <v>22</v>
      </c>
      <c r="F16" s="11"/>
      <c r="G16" s="11"/>
      <c r="H16" s="12"/>
      <c r="I16" s="11">
        <f t="shared" ref="I16:I18" si="1">(E16-SUM(F16:G16))-K16</f>
        <v>22</v>
      </c>
      <c r="J16" s="12"/>
      <c r="K16" s="11">
        <v>0</v>
      </c>
      <c r="L16" s="12">
        <f t="shared" si="0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35">
      <c r="A17" s="10" t="s">
        <v>43</v>
      </c>
      <c r="B17" s="11" t="s">
        <v>34</v>
      </c>
      <c r="C17" s="11" t="s">
        <v>47</v>
      </c>
      <c r="D17" s="11" t="s">
        <v>36</v>
      </c>
      <c r="E17" s="11">
        <v>15</v>
      </c>
      <c r="F17" s="11"/>
      <c r="G17" s="11"/>
      <c r="H17" s="12"/>
      <c r="I17" s="11">
        <f t="shared" si="1"/>
        <v>15</v>
      </c>
      <c r="J17" s="12"/>
      <c r="K17" s="11">
        <v>0</v>
      </c>
      <c r="L17" s="12">
        <f t="shared" si="0"/>
        <v>0</v>
      </c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35">
      <c r="A18" s="10" t="s">
        <v>44</v>
      </c>
      <c r="B18" s="11">
        <v>1</v>
      </c>
      <c r="C18" s="11" t="s">
        <v>48</v>
      </c>
      <c r="D18" s="11" t="s">
        <v>36</v>
      </c>
      <c r="E18" s="11">
        <v>22</v>
      </c>
      <c r="F18" s="11">
        <v>22</v>
      </c>
      <c r="G18" s="11"/>
      <c r="H18" s="12"/>
      <c r="I18" s="11">
        <f t="shared" si="1"/>
        <v>0</v>
      </c>
      <c r="J18" s="12"/>
      <c r="K18" s="11">
        <v>0</v>
      </c>
      <c r="L18" s="12">
        <f t="shared" ref="L18" si="2">K18/E18</f>
        <v>0</v>
      </c>
      <c r="M18" s="11">
        <v>96</v>
      </c>
      <c r="N18" s="13">
        <v>0.68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35">
      <c r="A19" s="15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35">
      <c r="A20" s="15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35">
      <c r="A21" s="15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35">
      <c r="A22" s="15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35">
      <c r="A23" s="15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35">
      <c r="A24" s="15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35">
      <c r="A25" s="15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35">
      <c r="A26" s="15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35">
      <c r="A27" s="15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35">
      <c r="A28" s="16" t="s">
        <v>26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49</v>
      </c>
      <c r="G28" s="17">
        <f>SUM(G14:G27)</f>
        <v>0</v>
      </c>
      <c r="H28" s="18"/>
      <c r="I28" s="17">
        <f>SUM(I14:I27)</f>
        <v>73</v>
      </c>
      <c r="J28" s="18"/>
      <c r="K28" s="17">
        <f>SUM(K14:K27)</f>
        <v>0</v>
      </c>
      <c r="L28" s="18">
        <f t="shared" ref="L28" si="3">K28/E28</f>
        <v>0</v>
      </c>
      <c r="M28" s="17">
        <f>AVERAGE(M14:M27)</f>
        <v>83.5</v>
      </c>
      <c r="N28" s="19">
        <f>AVERAGE(N14:N27)</f>
        <v>0.7350000000000001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35">
      <c r="A30" s="42" t="s">
        <v>27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5">
      <c r="A33" s="1"/>
      <c r="B33" s="43" t="s">
        <v>28</v>
      </c>
      <c r="C33" s="24"/>
      <c r="D33" s="24"/>
      <c r="E33" s="1"/>
      <c r="F33" s="1"/>
      <c r="G33" s="25" t="s">
        <v>29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35">
      <c r="A34" s="1"/>
      <c r="B34" s="44"/>
      <c r="C34" s="28"/>
      <c r="D34" s="28"/>
      <c r="E34" s="1"/>
      <c r="F34" s="1"/>
      <c r="G34" s="29"/>
      <c r="H34" s="28"/>
      <c r="I34" s="28"/>
      <c r="J34" s="2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35">
      <c r="A35" s="45" t="s">
        <v>30</v>
      </c>
      <c r="B35" s="24"/>
      <c r="C35" s="8"/>
      <c r="D35" s="1"/>
      <c r="E35" s="45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35">
      <c r="A37" s="1"/>
      <c r="B37" s="40" t="str">
        <f>B10</f>
        <v>ANA FRANCISCA LULE RANGEL</v>
      </c>
      <c r="C37" s="24"/>
      <c r="D37" s="24"/>
      <c r="E37" s="21"/>
      <c r="F37" s="21"/>
      <c r="G37" s="41" t="s">
        <v>38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A3" workbookViewId="0">
      <selection activeCell="G23" sqref="G23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5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5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26" t="s">
        <v>3</v>
      </c>
      <c r="B6" s="24"/>
      <c r="C6" s="24"/>
      <c r="D6" s="24"/>
      <c r="E6" s="27" t="s">
        <v>4</v>
      </c>
      <c r="F6" s="28"/>
      <c r="G6" s="28"/>
      <c r="H6" s="28"/>
      <c r="I6" s="28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29">
        <v>2</v>
      </c>
      <c r="C8" s="28"/>
      <c r="D8" s="6" t="s">
        <v>6</v>
      </c>
      <c r="E8" s="5">
        <f>'1'!E8</f>
        <v>5</v>
      </c>
      <c r="G8" s="4" t="s">
        <v>7</v>
      </c>
      <c r="H8" s="5">
        <f>'1'!H8</f>
        <v>4</v>
      </c>
      <c r="I8" s="36" t="s">
        <v>8</v>
      </c>
      <c r="J8" s="24"/>
      <c r="K8" s="24"/>
      <c r="L8" s="29" t="str">
        <f>'1'!L8</f>
        <v>SEP. 2023 - ENE. 2024</v>
      </c>
      <c r="M8" s="28"/>
      <c r="N8" s="28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31</v>
      </c>
      <c r="B10" s="29" t="str">
        <f>'1'!B10</f>
        <v>ANA FRANCISCA LULE RANGEL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37" t="s">
        <v>10</v>
      </c>
      <c r="B12" s="39" t="s">
        <v>11</v>
      </c>
      <c r="C12" s="39" t="s">
        <v>12</v>
      </c>
      <c r="D12" s="32" t="s">
        <v>13</v>
      </c>
      <c r="E12" s="32" t="s">
        <v>14</v>
      </c>
      <c r="F12" s="30" t="s">
        <v>15</v>
      </c>
      <c r="G12" s="31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4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38"/>
      <c r="B13" s="33"/>
      <c r="C13" s="33"/>
      <c r="D13" s="33"/>
      <c r="E13" s="33"/>
      <c r="F13" s="9" t="s">
        <v>23</v>
      </c>
      <c r="G13" s="9" t="s">
        <v>24</v>
      </c>
      <c r="H13" s="33"/>
      <c r="I13" s="33"/>
      <c r="J13" s="33"/>
      <c r="K13" s="33"/>
      <c r="L13" s="33"/>
      <c r="M13" s="33"/>
      <c r="N13" s="3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5">
      <c r="A14" s="11" t="str">
        <f>'1'!A14</f>
        <v>MATEMÁTICAS DISCRETAS</v>
      </c>
      <c r="B14" s="11" t="s">
        <v>34</v>
      </c>
      <c r="C14" s="11" t="str">
        <f>'1'!C14</f>
        <v>104A</v>
      </c>
      <c r="D14" s="11" t="str">
        <f>'1'!D14</f>
        <v>ISIC</v>
      </c>
      <c r="E14" s="11">
        <f>'1'!E14</f>
        <v>34</v>
      </c>
      <c r="F14" s="11"/>
      <c r="G14" s="11"/>
      <c r="H14" s="12"/>
      <c r="I14" s="11">
        <f>(E14-SUM(F14:G14))-K14</f>
        <v>34</v>
      </c>
      <c r="J14" s="12"/>
      <c r="K14" s="11">
        <v>0</v>
      </c>
      <c r="L14" s="12">
        <f t="shared" ref="L14" si="0">K14/E14</f>
        <v>0</v>
      </c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35">
      <c r="A15" s="11" t="str">
        <f>'1'!A15</f>
        <v>TALLER DE ÉTICA</v>
      </c>
      <c r="B15" s="11" t="s">
        <v>34</v>
      </c>
      <c r="C15" s="11" t="str">
        <f>'1'!C15</f>
        <v>104A</v>
      </c>
      <c r="D15" s="11" t="str">
        <f>'1'!D15</f>
        <v>ISIC</v>
      </c>
      <c r="E15" s="11">
        <f>'1'!E15</f>
        <v>29</v>
      </c>
      <c r="F15" s="11"/>
      <c r="G15" s="11"/>
      <c r="H15" s="12"/>
      <c r="I15" s="11">
        <f>(E15-SUM(F15:G15))-K15</f>
        <v>29</v>
      </c>
      <c r="J15" s="12"/>
      <c r="K15" s="11">
        <v>0</v>
      </c>
      <c r="L15" s="12">
        <f t="shared" ref="L15" si="1">K15/E15</f>
        <v>0</v>
      </c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35">
      <c r="A16" s="11" t="str">
        <f>'1'!A16</f>
        <v>LENGUAJES DE INTERFAZ (a)</v>
      </c>
      <c r="B16" s="11" t="s">
        <v>22</v>
      </c>
      <c r="C16" s="11" t="str">
        <f>'1'!C16</f>
        <v>504A</v>
      </c>
      <c r="D16" s="11" t="str">
        <f>'1'!D16</f>
        <v>ISIC</v>
      </c>
      <c r="E16" s="11">
        <f>'1'!E16</f>
        <v>22</v>
      </c>
      <c r="F16" s="11">
        <v>19</v>
      </c>
      <c r="G16" s="11"/>
      <c r="H16" s="12"/>
      <c r="I16" s="11">
        <f t="shared" ref="I16:I18" si="2">(E16-SUM(F16:G16))-K16</f>
        <v>3</v>
      </c>
      <c r="J16" s="12"/>
      <c r="K16" s="11">
        <v>0</v>
      </c>
      <c r="L16" s="12">
        <f t="shared" ref="L16:L18" si="3">K16/E16</f>
        <v>0</v>
      </c>
      <c r="M16" s="11">
        <v>78</v>
      </c>
      <c r="N16" s="13">
        <v>0.82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35">
      <c r="A17" s="11" t="str">
        <f>'1'!A17</f>
        <v>LENGUAJES DE INTERFAZ (b)</v>
      </c>
      <c r="B17" s="11" t="s">
        <v>22</v>
      </c>
      <c r="C17" s="11" t="str">
        <f>'1'!C17</f>
        <v>504B</v>
      </c>
      <c r="D17" s="11" t="str">
        <f>'1'!D17</f>
        <v>ISIC</v>
      </c>
      <c r="E17" s="11">
        <f>'1'!E17</f>
        <v>15</v>
      </c>
      <c r="F17" s="11">
        <v>13</v>
      </c>
      <c r="G17" s="11"/>
      <c r="H17" s="12"/>
      <c r="I17" s="11">
        <f t="shared" si="2"/>
        <v>2</v>
      </c>
      <c r="J17" s="12"/>
      <c r="K17" s="11">
        <v>0</v>
      </c>
      <c r="L17" s="12">
        <f t="shared" si="3"/>
        <v>0</v>
      </c>
      <c r="M17" s="11">
        <v>72</v>
      </c>
      <c r="N17" s="13">
        <v>0.8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35">
      <c r="A18" s="11" t="str">
        <f>'1'!A18</f>
        <v>TALLER DE INVESTIGACIÓN I</v>
      </c>
      <c r="B18" s="11" t="s">
        <v>34</v>
      </c>
      <c r="C18" s="11" t="str">
        <f>'1'!C18</f>
        <v>704A</v>
      </c>
      <c r="D18" s="11" t="str">
        <f>'1'!D18</f>
        <v>ISIC</v>
      </c>
      <c r="E18" s="11">
        <f>'1'!E18</f>
        <v>22</v>
      </c>
      <c r="F18" s="11"/>
      <c r="G18" s="11"/>
      <c r="H18" s="12"/>
      <c r="I18" s="11">
        <f t="shared" si="2"/>
        <v>22</v>
      </c>
      <c r="J18" s="12"/>
      <c r="K18" s="11">
        <v>0</v>
      </c>
      <c r="L18" s="12">
        <f t="shared" si="3"/>
        <v>0</v>
      </c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3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3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3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3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3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3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3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3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3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35">
      <c r="A28" s="16" t="s">
        <v>26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32</v>
      </c>
      <c r="G28" s="17">
        <f>SUM(G14:G27)</f>
        <v>0</v>
      </c>
      <c r="H28" s="18"/>
      <c r="I28" s="17">
        <f>SUM(I14:I27)</f>
        <v>90</v>
      </c>
      <c r="J28" s="18"/>
      <c r="K28" s="17">
        <f>SUM(K14:K27)</f>
        <v>0</v>
      </c>
      <c r="L28" s="18">
        <f t="shared" ref="L28" si="4">K28/E28</f>
        <v>0</v>
      </c>
      <c r="M28" s="22">
        <f>AVERAGE(M14:M27)</f>
        <v>75</v>
      </c>
      <c r="N28" s="19">
        <f>AVERAGE(N14:N27)</f>
        <v>0.81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35">
      <c r="A30" s="42" t="s">
        <v>27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5">
      <c r="A33" s="1"/>
      <c r="B33" s="43" t="s">
        <v>28</v>
      </c>
      <c r="C33" s="24"/>
      <c r="D33" s="24"/>
      <c r="E33" s="1"/>
      <c r="F33" s="1"/>
      <c r="G33" s="25" t="s">
        <v>29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35">
      <c r="A34" s="1"/>
      <c r="B34" s="44"/>
      <c r="C34" s="28"/>
      <c r="D34" s="28"/>
      <c r="E34" s="1"/>
      <c r="F34" s="1"/>
      <c r="G34" s="29"/>
      <c r="H34" s="28"/>
      <c r="I34" s="28"/>
      <c r="J34" s="2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35">
      <c r="A35" s="45" t="s">
        <v>30</v>
      </c>
      <c r="B35" s="24"/>
      <c r="C35" s="8"/>
      <c r="D35" s="1"/>
      <c r="E35" s="45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35">
      <c r="A37" s="1"/>
      <c r="B37" s="40" t="str">
        <f>B10</f>
        <v>ANA FRANCISCA LULE RANGEL</v>
      </c>
      <c r="C37" s="24"/>
      <c r="D37" s="24"/>
      <c r="E37" s="21"/>
      <c r="F37" s="21"/>
      <c r="G37" s="41" t="s">
        <v>38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2"/>
  <sheetViews>
    <sheetView tabSelected="1" topLeftCell="A7" workbookViewId="0">
      <selection activeCell="L8" sqref="L8:N8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5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5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26" t="s">
        <v>3</v>
      </c>
      <c r="B6" s="24"/>
      <c r="C6" s="24"/>
      <c r="D6" s="24"/>
      <c r="E6" s="27" t="s">
        <v>32</v>
      </c>
      <c r="F6" s="28"/>
      <c r="G6" s="28"/>
      <c r="H6" s="28"/>
      <c r="I6" s="28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29">
        <v>3</v>
      </c>
      <c r="C8" s="28"/>
      <c r="D8" s="6" t="s">
        <v>6</v>
      </c>
      <c r="E8" s="5">
        <f>'1'!E8</f>
        <v>5</v>
      </c>
      <c r="G8" s="4" t="s">
        <v>7</v>
      </c>
      <c r="H8" s="5">
        <f>'1'!H8</f>
        <v>4</v>
      </c>
      <c r="I8" s="36" t="s">
        <v>8</v>
      </c>
      <c r="J8" s="24"/>
      <c r="K8" s="24"/>
      <c r="L8" s="29" t="str">
        <f>'1'!L8</f>
        <v>SEP. 2023 - ENE. 2024</v>
      </c>
      <c r="M8" s="28"/>
      <c r="N8" s="28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31</v>
      </c>
      <c r="B10" s="29" t="str">
        <f>'1'!B10</f>
        <v>ANA FRANCISCA LULE RANGEL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37" t="s">
        <v>10</v>
      </c>
      <c r="B12" s="39" t="s">
        <v>11</v>
      </c>
      <c r="C12" s="39" t="s">
        <v>12</v>
      </c>
      <c r="D12" s="32" t="s">
        <v>13</v>
      </c>
      <c r="E12" s="32" t="s">
        <v>14</v>
      </c>
      <c r="F12" s="30" t="s">
        <v>15</v>
      </c>
      <c r="G12" s="31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4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38"/>
      <c r="B13" s="33"/>
      <c r="C13" s="33"/>
      <c r="D13" s="33"/>
      <c r="E13" s="33"/>
      <c r="F13" s="9" t="s">
        <v>23</v>
      </c>
      <c r="G13" s="9" t="s">
        <v>24</v>
      </c>
      <c r="H13" s="33"/>
      <c r="I13" s="33"/>
      <c r="J13" s="33"/>
      <c r="K13" s="33"/>
      <c r="L13" s="33"/>
      <c r="M13" s="33"/>
      <c r="N13" s="3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5">
      <c r="A14" s="11" t="str">
        <f>'1'!A$14</f>
        <v>MATEMÁTICAS DISCRETAS</v>
      </c>
      <c r="B14" s="11" t="s">
        <v>50</v>
      </c>
      <c r="C14" s="11" t="str">
        <f>'1'!C$14</f>
        <v>104A</v>
      </c>
      <c r="D14" s="11" t="str">
        <f>'1'!D$14</f>
        <v>ISIC</v>
      </c>
      <c r="E14" s="11">
        <f>'1'!E$14</f>
        <v>34</v>
      </c>
      <c r="F14" s="11"/>
      <c r="G14" s="11"/>
      <c r="H14" s="12"/>
      <c r="I14" s="11">
        <f>(E14-SUM(F14:G14))-K14</f>
        <v>34</v>
      </c>
      <c r="J14" s="12"/>
      <c r="K14" s="11">
        <v>0</v>
      </c>
      <c r="L14" s="12">
        <f t="shared" ref="L14:L20" si="0">K14/E14</f>
        <v>0</v>
      </c>
      <c r="M14" s="11">
        <v>66</v>
      </c>
      <c r="N14" s="13">
        <v>0.76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35">
      <c r="A15" s="11" t="str">
        <f>'1'!A$14</f>
        <v>MATEMÁTICAS DISCRETAS</v>
      </c>
      <c r="B15" s="11" t="s">
        <v>51</v>
      </c>
      <c r="C15" s="11" t="str">
        <f>'1'!C$14</f>
        <v>104A</v>
      </c>
      <c r="D15" s="11" t="str">
        <f>'1'!D$14</f>
        <v>ISIC</v>
      </c>
      <c r="E15" s="11">
        <f>'1'!E$14</f>
        <v>34</v>
      </c>
      <c r="F15" s="11"/>
      <c r="G15" s="11"/>
      <c r="H15" s="12"/>
      <c r="I15" s="11">
        <f>(E15-SUM(F15:G15))-K15</f>
        <v>34</v>
      </c>
      <c r="J15" s="12"/>
      <c r="K15" s="11">
        <v>0</v>
      </c>
      <c r="L15" s="12">
        <f t="shared" ref="L15" si="1">K15/E15</f>
        <v>0</v>
      </c>
      <c r="M15" s="11">
        <v>71</v>
      </c>
      <c r="N15" s="13">
        <v>0.76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35">
      <c r="A16" s="11" t="str">
        <f>'1'!A$15</f>
        <v>TALLER DE ÉTICA</v>
      </c>
      <c r="B16" s="11" t="s">
        <v>22</v>
      </c>
      <c r="C16" s="11" t="str">
        <f>'1'!C$15</f>
        <v>104A</v>
      </c>
      <c r="D16" s="11" t="str">
        <f>'1'!D$15</f>
        <v>ISIC</v>
      </c>
      <c r="E16" s="11">
        <f>'1'!E$15</f>
        <v>29</v>
      </c>
      <c r="F16" s="11">
        <v>22</v>
      </c>
      <c r="G16" s="11"/>
      <c r="H16" s="12"/>
      <c r="I16" s="11">
        <f>(E16-SUM(F16:G16))-K16</f>
        <v>7</v>
      </c>
      <c r="J16" s="12"/>
      <c r="K16" s="11">
        <v>0</v>
      </c>
      <c r="L16" s="12">
        <f t="shared" si="0"/>
        <v>0</v>
      </c>
      <c r="M16" s="11">
        <v>73</v>
      </c>
      <c r="N16" s="13">
        <v>0.76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35">
      <c r="A17" s="11" t="str">
        <f>'1'!A$15</f>
        <v>TALLER DE ÉTICA</v>
      </c>
      <c r="B17" s="11" t="s">
        <v>50</v>
      </c>
      <c r="C17" s="11" t="str">
        <f>'1'!C$15</f>
        <v>104A</v>
      </c>
      <c r="D17" s="11" t="str">
        <f>'1'!D$15</f>
        <v>ISIC</v>
      </c>
      <c r="E17" s="11">
        <f>'1'!E$15</f>
        <v>29</v>
      </c>
      <c r="F17" s="11">
        <v>22</v>
      </c>
      <c r="G17" s="11"/>
      <c r="H17" s="12"/>
      <c r="I17" s="11">
        <f>(E17-SUM(F17:G17))-K17</f>
        <v>7</v>
      </c>
      <c r="J17" s="12"/>
      <c r="K17" s="11">
        <v>0</v>
      </c>
      <c r="L17" s="12">
        <f t="shared" ref="L17" si="2">K17/E17</f>
        <v>0</v>
      </c>
      <c r="M17" s="11">
        <v>73</v>
      </c>
      <c r="N17" s="13">
        <v>0.76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35">
      <c r="A18" s="11" t="str">
        <f>'1'!A16</f>
        <v>LENGUAJES DE INTERFAZ (a)</v>
      </c>
      <c r="B18" s="11" t="s">
        <v>34</v>
      </c>
      <c r="C18" s="11" t="str">
        <f>'1'!C16</f>
        <v>504A</v>
      </c>
      <c r="D18" s="11" t="str">
        <f>'1'!D16</f>
        <v>ISIC</v>
      </c>
      <c r="E18" s="11">
        <f>'1'!E16</f>
        <v>22</v>
      </c>
      <c r="F18" s="11"/>
      <c r="G18" s="11"/>
      <c r="H18" s="12"/>
      <c r="I18" s="11">
        <f t="shared" ref="I18:I20" si="3">(E18-SUM(F18:G18))-K18</f>
        <v>22</v>
      </c>
      <c r="J18" s="12"/>
      <c r="K18" s="11">
        <v>0</v>
      </c>
      <c r="L18" s="12">
        <f t="shared" si="0"/>
        <v>0</v>
      </c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35">
      <c r="A19" s="11" t="str">
        <f>'1'!A17</f>
        <v>LENGUAJES DE INTERFAZ (b)</v>
      </c>
      <c r="B19" s="11" t="s">
        <v>34</v>
      </c>
      <c r="C19" s="11" t="str">
        <f>'1'!C17</f>
        <v>504B</v>
      </c>
      <c r="D19" s="11" t="str">
        <f>'1'!D17</f>
        <v>ISIC</v>
      </c>
      <c r="E19" s="11">
        <f>'1'!E17</f>
        <v>15</v>
      </c>
      <c r="F19" s="11"/>
      <c r="G19" s="11"/>
      <c r="H19" s="12"/>
      <c r="I19" s="11">
        <f t="shared" si="3"/>
        <v>15</v>
      </c>
      <c r="J19" s="12"/>
      <c r="K19" s="11">
        <v>0</v>
      </c>
      <c r="L19" s="12">
        <f t="shared" si="0"/>
        <v>0</v>
      </c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35">
      <c r="A20" s="11" t="str">
        <f>'1'!A18</f>
        <v>TALLER DE INVESTIGACIÓN I</v>
      </c>
      <c r="B20" s="11" t="s">
        <v>34</v>
      </c>
      <c r="C20" s="11" t="str">
        <f>'1'!C18</f>
        <v>704A</v>
      </c>
      <c r="D20" s="11" t="str">
        <f>'1'!D18</f>
        <v>ISIC</v>
      </c>
      <c r="E20" s="11">
        <f>'1'!E18</f>
        <v>22</v>
      </c>
      <c r="F20" s="11"/>
      <c r="G20" s="11"/>
      <c r="H20" s="12"/>
      <c r="I20" s="11">
        <f t="shared" si="3"/>
        <v>22</v>
      </c>
      <c r="J20" s="12"/>
      <c r="K20" s="11">
        <v>0</v>
      </c>
      <c r="L20" s="12">
        <f t="shared" si="0"/>
        <v>0</v>
      </c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3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3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3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3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3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3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2.75" customHeight="1" x14ac:dyDescent="0.3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35">
      <c r="A28" s="11"/>
      <c r="B28" s="11"/>
      <c r="C28" s="11"/>
      <c r="D28" s="11"/>
      <c r="E28" s="11"/>
      <c r="F28" s="11"/>
      <c r="G28" s="11"/>
      <c r="H28" s="12"/>
      <c r="I28" s="11"/>
      <c r="J28" s="12"/>
      <c r="K28" s="11"/>
      <c r="L28" s="12"/>
      <c r="M28" s="11"/>
      <c r="N28" s="13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6.5" customHeight="1" x14ac:dyDescent="0.35">
      <c r="A29" s="11"/>
      <c r="B29" s="11"/>
      <c r="C29" s="11"/>
      <c r="D29" s="11"/>
      <c r="E29" s="11"/>
      <c r="F29" s="11"/>
      <c r="G29" s="11"/>
      <c r="H29" s="12"/>
      <c r="I29" s="11"/>
      <c r="J29" s="12"/>
      <c r="K29" s="11"/>
      <c r="L29" s="12"/>
      <c r="M29" s="11"/>
      <c r="N29" s="13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2.75" customHeight="1" x14ac:dyDescent="0.35">
      <c r="A30" s="16" t="s">
        <v>26</v>
      </c>
      <c r="B30" s="17" t="s">
        <v>25</v>
      </c>
      <c r="C30" s="17" t="s">
        <v>25</v>
      </c>
      <c r="D30" s="17" t="s">
        <v>25</v>
      </c>
      <c r="E30" s="17">
        <f>SUM(E14:E29)</f>
        <v>185</v>
      </c>
      <c r="F30" s="17">
        <f>SUM(F14:F29)</f>
        <v>44</v>
      </c>
      <c r="G30" s="17">
        <f>SUM(G14:G29)</f>
        <v>0</v>
      </c>
      <c r="H30" s="18"/>
      <c r="I30" s="17">
        <f>SUM(I14:I29)</f>
        <v>141</v>
      </c>
      <c r="J30" s="18"/>
      <c r="K30" s="17">
        <f>SUM(K14:K29)</f>
        <v>0</v>
      </c>
      <c r="L30" s="18">
        <f t="shared" ref="L30" si="4">K30/E30</f>
        <v>0</v>
      </c>
      <c r="M30" s="17">
        <f>AVERAGE(M14:M29)</f>
        <v>70.75</v>
      </c>
      <c r="N30" s="19">
        <f>AVERAGE(N14:N29)</f>
        <v>0.76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0" customHeight="1" x14ac:dyDescent="0.35">
      <c r="A32" s="42" t="s">
        <v>27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5">
      <c r="A34" s="2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5">
      <c r="A35" s="1"/>
      <c r="B35" s="43" t="s">
        <v>28</v>
      </c>
      <c r="C35" s="24"/>
      <c r="D35" s="24"/>
      <c r="E35" s="1"/>
      <c r="F35" s="1"/>
      <c r="G35" s="25" t="s">
        <v>29</v>
      </c>
      <c r="H35" s="24"/>
      <c r="I35" s="24"/>
      <c r="J35" s="24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62.25" customHeight="1" x14ac:dyDescent="0.35">
      <c r="A36" s="1"/>
      <c r="B36" s="44"/>
      <c r="C36" s="28"/>
      <c r="D36" s="28"/>
      <c r="E36" s="1"/>
      <c r="F36" s="1"/>
      <c r="G36" s="29"/>
      <c r="H36" s="28"/>
      <c r="I36" s="28"/>
      <c r="J36" s="28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hidden="1" customHeight="1" x14ac:dyDescent="0.35">
      <c r="A37" s="45" t="s">
        <v>30</v>
      </c>
      <c r="B37" s="24"/>
      <c r="C37" s="8"/>
      <c r="D37" s="1"/>
      <c r="E37" s="45"/>
      <c r="F37" s="24"/>
      <c r="G37" s="24"/>
      <c r="H37" s="2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hidden="1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45" customHeight="1" x14ac:dyDescent="0.35">
      <c r="A39" s="1"/>
      <c r="B39" s="40" t="str">
        <f>B10</f>
        <v>ANA FRANCISCA LULE RANGEL</v>
      </c>
      <c r="C39" s="24"/>
      <c r="D39" s="24"/>
      <c r="E39" s="21"/>
      <c r="F39" s="21"/>
      <c r="G39" s="41" t="s">
        <v>39</v>
      </c>
      <c r="H39" s="24"/>
      <c r="I39" s="24"/>
      <c r="J39" s="24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3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 x14ac:dyDescent="0.3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31">
    <mergeCell ref="B39:D39"/>
    <mergeCell ref="G39:J39"/>
    <mergeCell ref="A32:N32"/>
    <mergeCell ref="B35:D35"/>
    <mergeCell ref="G35:J35"/>
    <mergeCell ref="B36:D36"/>
    <mergeCell ref="G36:J36"/>
    <mergeCell ref="A37:B37"/>
    <mergeCell ref="E37:H37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3"/>
  <sheetViews>
    <sheetView topLeftCell="A4" zoomScale="80" zoomScaleNormal="80" workbookViewId="0">
      <selection activeCell="I27" sqref="I27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5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5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26" t="s">
        <v>3</v>
      </c>
      <c r="B6" s="24"/>
      <c r="C6" s="24"/>
      <c r="D6" s="24"/>
      <c r="E6" s="27" t="s">
        <v>32</v>
      </c>
      <c r="F6" s="28"/>
      <c r="G6" s="28"/>
      <c r="H6" s="28"/>
      <c r="I6" s="28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29">
        <v>4</v>
      </c>
      <c r="C8" s="28"/>
      <c r="D8" s="6" t="s">
        <v>6</v>
      </c>
      <c r="E8" s="5">
        <f>'1'!E8</f>
        <v>5</v>
      </c>
      <c r="G8" s="4" t="s">
        <v>7</v>
      </c>
      <c r="H8" s="5">
        <f>'1'!H8</f>
        <v>4</v>
      </c>
      <c r="I8" s="36" t="s">
        <v>8</v>
      </c>
      <c r="J8" s="24"/>
      <c r="K8" s="24"/>
      <c r="L8" s="29" t="str">
        <f>'1'!L8</f>
        <v>SEP. 2023 - ENE. 2024</v>
      </c>
      <c r="M8" s="28"/>
      <c r="N8" s="28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31</v>
      </c>
      <c r="B10" s="29" t="str">
        <f>'1'!B10</f>
        <v>ANA FRANCISCA LULE RANGEL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37" t="s">
        <v>10</v>
      </c>
      <c r="B12" s="39" t="s">
        <v>11</v>
      </c>
      <c r="C12" s="39" t="s">
        <v>12</v>
      </c>
      <c r="D12" s="32" t="s">
        <v>13</v>
      </c>
      <c r="E12" s="32" t="s">
        <v>14</v>
      </c>
      <c r="F12" s="30" t="s">
        <v>15</v>
      </c>
      <c r="G12" s="31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4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5" customHeight="1" x14ac:dyDescent="0.35">
      <c r="A13" s="38"/>
      <c r="B13" s="33"/>
      <c r="C13" s="33"/>
      <c r="D13" s="33"/>
      <c r="E13" s="33"/>
      <c r="F13" s="9" t="s">
        <v>23</v>
      </c>
      <c r="G13" s="9" t="s">
        <v>24</v>
      </c>
      <c r="H13" s="33"/>
      <c r="I13" s="33"/>
      <c r="J13" s="33"/>
      <c r="K13" s="33"/>
      <c r="L13" s="33"/>
      <c r="M13" s="33"/>
      <c r="N13" s="3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5">
      <c r="A14" s="11" t="str">
        <f>'1'!A14</f>
        <v>MATEMÁTICAS DISCRETAS</v>
      </c>
      <c r="B14" s="11"/>
      <c r="C14" s="11" t="str">
        <f>'1'!C14</f>
        <v>104A</v>
      </c>
      <c r="D14" s="11" t="str">
        <f>'1'!D14</f>
        <v>ISIC</v>
      </c>
      <c r="E14" s="11">
        <f>'1'!E14</f>
        <v>34</v>
      </c>
      <c r="F14" s="11"/>
      <c r="G14" s="11"/>
      <c r="H14" s="12"/>
      <c r="I14" s="11">
        <f>(E14-SUM(F14:G14))-K14</f>
        <v>34</v>
      </c>
      <c r="J14" s="12"/>
      <c r="K14" s="11">
        <v>0</v>
      </c>
      <c r="L14" s="12">
        <f t="shared" ref="L14" si="0">K14/E14</f>
        <v>0</v>
      </c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35">
      <c r="A15" s="11" t="str">
        <f>'1'!A15</f>
        <v>TALLER DE ÉTICA</v>
      </c>
      <c r="B15" s="11"/>
      <c r="C15" s="11" t="str">
        <f>'1'!C15</f>
        <v>104A</v>
      </c>
      <c r="D15" s="11" t="str">
        <f>'1'!D15</f>
        <v>ISIC</v>
      </c>
      <c r="E15" s="11">
        <f>'1'!E15</f>
        <v>29</v>
      </c>
      <c r="F15" s="11"/>
      <c r="G15" s="11"/>
      <c r="H15" s="12"/>
      <c r="I15" s="11">
        <f t="shared" ref="I15:I16" si="1">(E15-SUM(F15:G15))-K15</f>
        <v>29</v>
      </c>
      <c r="J15" s="12"/>
      <c r="K15" s="11">
        <v>0</v>
      </c>
      <c r="L15" s="12">
        <f t="shared" ref="L15" si="2">K15/E15</f>
        <v>0</v>
      </c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35">
      <c r="A16" s="11" t="str">
        <f>'1'!A16</f>
        <v>LENGUAJES DE INTERFAZ (a)</v>
      </c>
      <c r="B16" s="11"/>
      <c r="C16" s="11" t="str">
        <f>'1'!C16</f>
        <v>504A</v>
      </c>
      <c r="D16" s="11" t="str">
        <f>'1'!D16</f>
        <v>ISIC</v>
      </c>
      <c r="E16" s="11">
        <f>'1'!E16</f>
        <v>22</v>
      </c>
      <c r="F16" s="11"/>
      <c r="G16" s="11"/>
      <c r="H16" s="12"/>
      <c r="I16" s="11">
        <f t="shared" si="1"/>
        <v>22</v>
      </c>
      <c r="J16" s="12"/>
      <c r="K16" s="11">
        <v>0</v>
      </c>
      <c r="L16" s="12">
        <f t="shared" ref="L16" si="3">K16/E16</f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35">
      <c r="A17" s="11" t="str">
        <f>'1'!A17</f>
        <v>LENGUAJES DE INTERFAZ (b)</v>
      </c>
      <c r="B17" s="11"/>
      <c r="C17" s="11" t="str">
        <f>'1'!C17</f>
        <v>504B</v>
      </c>
      <c r="D17" s="11" t="str">
        <f>'1'!D17</f>
        <v>ISIC</v>
      </c>
      <c r="E17" s="11">
        <f>'1'!E17</f>
        <v>15</v>
      </c>
      <c r="F17" s="11"/>
      <c r="G17" s="11"/>
      <c r="H17" s="12"/>
      <c r="I17" s="11">
        <f>(E17-SUM(F17:G17))-K17</f>
        <v>15</v>
      </c>
      <c r="J17" s="12"/>
      <c r="K17" s="11">
        <v>0</v>
      </c>
      <c r="L17" s="12">
        <f t="shared" ref="L17:L18" si="4">K17/E17</f>
        <v>0</v>
      </c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35">
      <c r="A18" s="11" t="str">
        <f>'1'!A18</f>
        <v>TALLER DE INVESTIGACIÓN I</v>
      </c>
      <c r="B18" s="11"/>
      <c r="C18" s="11" t="str">
        <f>'1'!C18</f>
        <v>704A</v>
      </c>
      <c r="D18" s="11" t="str">
        <f>'1'!D18</f>
        <v>ISIC</v>
      </c>
      <c r="E18" s="11">
        <f>'1'!E18</f>
        <v>22</v>
      </c>
      <c r="F18" s="11"/>
      <c r="G18" s="11"/>
      <c r="H18" s="12"/>
      <c r="I18" s="11">
        <f>(E18-SUM(F18:G18))-K18</f>
        <v>22</v>
      </c>
      <c r="J18" s="12"/>
      <c r="K18" s="11">
        <v>0</v>
      </c>
      <c r="L18" s="12">
        <f t="shared" si="4"/>
        <v>0</v>
      </c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3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3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3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3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3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3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3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3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2.75" customHeight="1" x14ac:dyDescent="0.3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35">
      <c r="A28" s="11"/>
      <c r="B28" s="11"/>
      <c r="C28" s="11"/>
      <c r="D28" s="11"/>
      <c r="E28" s="11"/>
      <c r="F28" s="11"/>
      <c r="G28" s="11"/>
      <c r="H28" s="12"/>
      <c r="I28" s="11"/>
      <c r="J28" s="12"/>
      <c r="K28" s="11"/>
      <c r="L28" s="12"/>
      <c r="M28" s="11"/>
      <c r="N28" s="13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2.75" customHeight="1" x14ac:dyDescent="0.35">
      <c r="A29" s="11"/>
      <c r="B29" s="11"/>
      <c r="C29" s="11"/>
      <c r="D29" s="11"/>
      <c r="E29" s="11"/>
      <c r="F29" s="11"/>
      <c r="G29" s="11"/>
      <c r="H29" s="12"/>
      <c r="I29" s="11"/>
      <c r="J29" s="12"/>
      <c r="K29" s="11"/>
      <c r="L29" s="12"/>
      <c r="M29" s="11"/>
      <c r="N29" s="13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6.5" customHeight="1" x14ac:dyDescent="0.35">
      <c r="A30" s="11"/>
      <c r="B30" s="11"/>
      <c r="C30" s="11"/>
      <c r="D30" s="11"/>
      <c r="E30" s="11"/>
      <c r="F30" s="11"/>
      <c r="G30" s="11"/>
      <c r="H30" s="12"/>
      <c r="I30" s="11"/>
      <c r="J30" s="12"/>
      <c r="K30" s="11"/>
      <c r="L30" s="12"/>
      <c r="M30" s="11"/>
      <c r="N30" s="13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2.75" customHeight="1" x14ac:dyDescent="0.35">
      <c r="A31" s="16" t="s">
        <v>26</v>
      </c>
      <c r="B31" s="17" t="s">
        <v>25</v>
      </c>
      <c r="C31" s="17" t="s">
        <v>25</v>
      </c>
      <c r="D31" s="17" t="s">
        <v>25</v>
      </c>
      <c r="E31" s="17">
        <f>SUM(E14:E30)</f>
        <v>122</v>
      </c>
      <c r="F31" s="17">
        <f>SUM(F14:F30)</f>
        <v>0</v>
      </c>
      <c r="G31" s="17">
        <f>SUM(G14:G30)</f>
        <v>0</v>
      </c>
      <c r="H31" s="18"/>
      <c r="I31" s="17">
        <f>SUM(I14:I30)</f>
        <v>122</v>
      </c>
      <c r="J31" s="18"/>
      <c r="K31" s="17">
        <f>SUM(K14:K30)</f>
        <v>0</v>
      </c>
      <c r="L31" s="18">
        <f t="shared" ref="L31" si="5">K31/E31</f>
        <v>0</v>
      </c>
      <c r="M31" s="17" t="e">
        <f>AVERAGE(M14:M30)</f>
        <v>#DIV/0!</v>
      </c>
      <c r="N31" s="19" t="e">
        <f>AVERAGE(N14:N30)</f>
        <v>#DIV/0!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0" customHeight="1" x14ac:dyDescent="0.35">
      <c r="A33" s="42" t="s">
        <v>27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5">
      <c r="A35" s="2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5">
      <c r="A36" s="1"/>
      <c r="B36" s="43" t="s">
        <v>28</v>
      </c>
      <c r="C36" s="24"/>
      <c r="D36" s="24"/>
      <c r="E36" s="1"/>
      <c r="F36" s="1"/>
      <c r="G36" s="25" t="s">
        <v>29</v>
      </c>
      <c r="H36" s="24"/>
      <c r="I36" s="24"/>
      <c r="J36" s="24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62.25" customHeight="1" x14ac:dyDescent="0.35">
      <c r="A37" s="1"/>
      <c r="B37" s="44"/>
      <c r="C37" s="28"/>
      <c r="D37" s="28"/>
      <c r="E37" s="1"/>
      <c r="F37" s="1"/>
      <c r="G37" s="29"/>
      <c r="H37" s="28"/>
      <c r="I37" s="28"/>
      <c r="J37" s="28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hidden="1" customHeight="1" x14ac:dyDescent="0.35">
      <c r="A38" s="45" t="s">
        <v>30</v>
      </c>
      <c r="B38" s="24"/>
      <c r="C38" s="8"/>
      <c r="D38" s="1"/>
      <c r="E38" s="45"/>
      <c r="F38" s="24"/>
      <c r="G38" s="24"/>
      <c r="H38" s="2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hidden="1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45" customHeight="1" x14ac:dyDescent="0.35">
      <c r="A40" s="1"/>
      <c r="B40" s="40" t="str">
        <f>B10</f>
        <v>ANA FRANCISCA LULE RANGEL</v>
      </c>
      <c r="C40" s="24"/>
      <c r="D40" s="24"/>
      <c r="E40" s="21"/>
      <c r="F40" s="21"/>
      <c r="G40" s="41" t="s">
        <v>39</v>
      </c>
      <c r="H40" s="24"/>
      <c r="I40" s="24"/>
      <c r="J40" s="24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3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 x14ac:dyDescent="0.3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 x14ac:dyDescent="0.3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31">
    <mergeCell ref="B40:D40"/>
    <mergeCell ref="G40:J40"/>
    <mergeCell ref="A33:N33"/>
    <mergeCell ref="B36:D36"/>
    <mergeCell ref="G36:J36"/>
    <mergeCell ref="B37:D37"/>
    <mergeCell ref="G37:J37"/>
    <mergeCell ref="A38:B38"/>
    <mergeCell ref="E38:H38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topLeftCell="A8" zoomScale="80" zoomScaleNormal="80" workbookViewId="0">
      <selection activeCell="A30" sqref="A30:N30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5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5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26" t="s">
        <v>3</v>
      </c>
      <c r="B6" s="24"/>
      <c r="C6" s="24"/>
      <c r="D6" s="24"/>
      <c r="E6" s="27" t="s">
        <v>32</v>
      </c>
      <c r="F6" s="28"/>
      <c r="G6" s="28"/>
      <c r="H6" s="28"/>
      <c r="I6" s="28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29" t="s">
        <v>33</v>
      </c>
      <c r="C8" s="28"/>
      <c r="D8" s="6" t="s">
        <v>6</v>
      </c>
      <c r="E8" s="5">
        <f>'1'!E8</f>
        <v>5</v>
      </c>
      <c r="G8" s="4" t="s">
        <v>7</v>
      </c>
      <c r="H8" s="5">
        <f>'1'!H8</f>
        <v>4</v>
      </c>
      <c r="I8" s="36" t="s">
        <v>8</v>
      </c>
      <c r="J8" s="24"/>
      <c r="K8" s="24"/>
      <c r="L8" s="29" t="str">
        <f>'1'!L8</f>
        <v>SEP. 2023 - ENE. 2024</v>
      </c>
      <c r="M8" s="28"/>
      <c r="N8" s="28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31</v>
      </c>
      <c r="B10" s="29" t="str">
        <f>'1'!B10</f>
        <v>ANA FRANCISCA LULE RANGEL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37" t="s">
        <v>10</v>
      </c>
      <c r="B12" s="39" t="s">
        <v>11</v>
      </c>
      <c r="C12" s="39" t="s">
        <v>12</v>
      </c>
      <c r="D12" s="32" t="s">
        <v>13</v>
      </c>
      <c r="E12" s="32" t="s">
        <v>14</v>
      </c>
      <c r="F12" s="30" t="s">
        <v>15</v>
      </c>
      <c r="G12" s="31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4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38"/>
      <c r="B13" s="33"/>
      <c r="C13" s="33"/>
      <c r="D13" s="33"/>
      <c r="E13" s="33"/>
      <c r="F13" s="9" t="s">
        <v>23</v>
      </c>
      <c r="G13" s="9" t="s">
        <v>24</v>
      </c>
      <c r="H13" s="33"/>
      <c r="I13" s="33"/>
      <c r="J13" s="33"/>
      <c r="K13" s="33"/>
      <c r="L13" s="33"/>
      <c r="M13" s="33"/>
      <c r="N13" s="3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5">
      <c r="A14" s="11" t="str">
        <f>'1'!A14</f>
        <v>MATEMÁTICAS DISCRETAS</v>
      </c>
      <c r="B14" s="11" t="s">
        <v>37</v>
      </c>
      <c r="C14" s="11" t="str">
        <f>'1'!C14</f>
        <v>104A</v>
      </c>
      <c r="D14" s="11" t="str">
        <f>'1'!D14</f>
        <v>ISIC</v>
      </c>
      <c r="E14" s="11">
        <f>'1'!E14</f>
        <v>34</v>
      </c>
      <c r="F14" s="11"/>
      <c r="G14" s="11"/>
      <c r="H14" s="12">
        <f>(F14+G14)/E14</f>
        <v>0</v>
      </c>
      <c r="I14" s="11">
        <f t="shared" ref="I14:I17" si="0">(E14-SUM(F14:G14))-K14</f>
        <v>34</v>
      </c>
      <c r="J14" s="12">
        <f t="shared" ref="J14:J17" si="1">I14/E14</f>
        <v>1</v>
      </c>
      <c r="K14" s="11"/>
      <c r="L14" s="12">
        <f t="shared" ref="L14:L17" si="2">K14/E14</f>
        <v>0</v>
      </c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35">
      <c r="A15" s="11" t="str">
        <f>'1'!A15</f>
        <v>TALLER DE ÉTICA</v>
      </c>
      <c r="B15" s="11" t="s">
        <v>37</v>
      </c>
      <c r="C15" s="11" t="str">
        <f>'1'!C15</f>
        <v>104A</v>
      </c>
      <c r="D15" s="11" t="str">
        <f>'1'!D15</f>
        <v>ISIC</v>
      </c>
      <c r="E15" s="11">
        <f>'1'!E15</f>
        <v>29</v>
      </c>
      <c r="F15" s="11"/>
      <c r="G15" s="11"/>
      <c r="H15" s="12">
        <f t="shared" ref="H15:H17" si="3">(F15+G15)/E15</f>
        <v>0</v>
      </c>
      <c r="I15" s="11">
        <f t="shared" si="0"/>
        <v>29</v>
      </c>
      <c r="J15" s="12">
        <f t="shared" si="1"/>
        <v>1</v>
      </c>
      <c r="K15" s="11"/>
      <c r="L15" s="12">
        <f t="shared" si="2"/>
        <v>0</v>
      </c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35">
      <c r="A16" s="11" t="str">
        <f>'1'!A16</f>
        <v>LENGUAJES DE INTERFAZ (a)</v>
      </c>
      <c r="B16" s="11" t="s">
        <v>37</v>
      </c>
      <c r="C16" s="11" t="str">
        <f>'1'!C16</f>
        <v>504A</v>
      </c>
      <c r="D16" s="11" t="str">
        <f>'1'!D16</f>
        <v>ISIC</v>
      </c>
      <c r="E16" s="11">
        <f>'1'!E16</f>
        <v>22</v>
      </c>
      <c r="F16" s="11"/>
      <c r="G16" s="11"/>
      <c r="H16" s="12">
        <f t="shared" si="3"/>
        <v>0</v>
      </c>
      <c r="I16" s="11">
        <f t="shared" si="0"/>
        <v>22</v>
      </c>
      <c r="J16" s="12">
        <f t="shared" si="1"/>
        <v>1</v>
      </c>
      <c r="K16" s="11"/>
      <c r="L16" s="12">
        <f t="shared" si="2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35">
      <c r="A17" s="11" t="str">
        <f>'1'!A17</f>
        <v>LENGUAJES DE INTERFAZ (b)</v>
      </c>
      <c r="B17" s="11" t="s">
        <v>37</v>
      </c>
      <c r="C17" s="11" t="str">
        <f>'1'!C17</f>
        <v>504B</v>
      </c>
      <c r="D17" s="11" t="str">
        <f>'1'!D17</f>
        <v>ISIC</v>
      </c>
      <c r="E17" s="11">
        <f>'1'!E17</f>
        <v>15</v>
      </c>
      <c r="F17" s="11"/>
      <c r="G17" s="11"/>
      <c r="H17" s="12">
        <f t="shared" si="3"/>
        <v>0</v>
      </c>
      <c r="I17" s="11">
        <f t="shared" si="0"/>
        <v>15</v>
      </c>
      <c r="J17" s="12">
        <f t="shared" si="1"/>
        <v>1</v>
      </c>
      <c r="K17" s="11"/>
      <c r="L17" s="12">
        <f t="shared" si="2"/>
        <v>0</v>
      </c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35">
      <c r="A18" s="11" t="str">
        <f>'1'!A18</f>
        <v>TALLER DE INVESTIGACIÓN I</v>
      </c>
      <c r="B18" s="11" t="s">
        <v>37</v>
      </c>
      <c r="C18" s="11" t="str">
        <f>'1'!C18</f>
        <v>704A</v>
      </c>
      <c r="D18" s="11" t="str">
        <f>'1'!D18</f>
        <v>ISIC</v>
      </c>
      <c r="E18" s="11">
        <f>'1'!E18</f>
        <v>22</v>
      </c>
      <c r="F18" s="11"/>
      <c r="G18" s="11"/>
      <c r="H18" s="12">
        <f t="shared" ref="H18" si="4">(F18+G18)/E18</f>
        <v>0</v>
      </c>
      <c r="I18" s="11">
        <f t="shared" ref="I18" si="5">(E18-SUM(F18:G18))-K18</f>
        <v>22</v>
      </c>
      <c r="J18" s="12">
        <f t="shared" ref="J18" si="6">I18/E18</f>
        <v>1</v>
      </c>
      <c r="K18" s="11"/>
      <c r="L18" s="12">
        <f t="shared" ref="L18" si="7">K18/E18</f>
        <v>0</v>
      </c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3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3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3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3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3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3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3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3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3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35">
      <c r="A28" s="16" t="s">
        <v>26</v>
      </c>
      <c r="B28" s="17" t="s">
        <v>25</v>
      </c>
      <c r="C28" s="17" t="s">
        <v>25</v>
      </c>
      <c r="D28" s="17" t="s">
        <v>25</v>
      </c>
      <c r="E28" s="17">
        <f t="shared" ref="E28:G28" si="8">SUM(E14:E27)</f>
        <v>122</v>
      </c>
      <c r="F28" s="17">
        <f t="shared" si="8"/>
        <v>0</v>
      </c>
      <c r="G28" s="17">
        <f t="shared" si="8"/>
        <v>0</v>
      </c>
      <c r="H28" s="18">
        <f>SUM(F28:G28)/E28</f>
        <v>0</v>
      </c>
      <c r="I28" s="17">
        <f>(E28-SUM(F28:G28))-K28</f>
        <v>122</v>
      </c>
      <c r="J28" s="18">
        <f>I28/E28</f>
        <v>1</v>
      </c>
      <c r="K28" s="17">
        <f>SUM(K14:K27)</f>
        <v>0</v>
      </c>
      <c r="L28" s="18">
        <f>K28/E28</f>
        <v>0</v>
      </c>
      <c r="M28" s="17" t="e">
        <f t="shared" ref="M28:N28" si="9">AVERAGE(M14:M27)</f>
        <v>#DIV/0!</v>
      </c>
      <c r="N28" s="19" t="e">
        <f t="shared" si="9"/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35">
      <c r="A30" s="42" t="s">
        <v>27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5">
      <c r="A33" s="1"/>
      <c r="B33" s="43" t="s">
        <v>28</v>
      </c>
      <c r="C33" s="24"/>
      <c r="D33" s="24"/>
      <c r="E33" s="1"/>
      <c r="F33" s="1"/>
      <c r="G33" s="25" t="s">
        <v>29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35">
      <c r="A34" s="1"/>
      <c r="B34" s="44"/>
      <c r="C34" s="28"/>
      <c r="D34" s="28"/>
      <c r="E34" s="1"/>
      <c r="F34" s="1"/>
      <c r="G34" s="29"/>
      <c r="H34" s="28"/>
      <c r="I34" s="28"/>
      <c r="J34" s="2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35">
      <c r="A35" s="45" t="s">
        <v>30</v>
      </c>
      <c r="B35" s="24"/>
      <c r="C35" s="8"/>
      <c r="D35" s="1"/>
      <c r="E35" s="45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35">
      <c r="A37" s="1"/>
      <c r="B37" s="40" t="str">
        <f>B10</f>
        <v>ANA FRANCISCA LULE RANGEL</v>
      </c>
      <c r="C37" s="24"/>
      <c r="D37" s="24"/>
      <c r="E37" s="21"/>
      <c r="F37" s="21"/>
      <c r="G37" s="41" t="s">
        <v>39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2022-11-02T23:04:54Z</cp:lastPrinted>
  <dcterms:created xsi:type="dcterms:W3CDTF">2021-11-22T14:45:25Z</dcterms:created>
  <dcterms:modified xsi:type="dcterms:W3CDTF">2023-12-01T21:13:53Z</dcterms:modified>
</cp:coreProperties>
</file>