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PersonalTec\2324-AgoEne\RepSGI\"/>
    </mc:Choice>
  </mc:AlternateContent>
  <xr:revisionPtr revIDLastSave="0" documentId="13_ncr:1_{F346E15D-9173-4404-8B51-BD3A4E06B853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5" i="4" l="1"/>
  <c r="L15" i="4"/>
  <c r="I16" i="4"/>
  <c r="L16" i="4"/>
  <c r="I17" i="4"/>
  <c r="L17" i="4"/>
  <c r="I18" i="4"/>
  <c r="L18" i="4"/>
  <c r="I19" i="4"/>
  <c r="L19" i="4"/>
  <c r="I20" i="4"/>
  <c r="L20" i="4"/>
  <c r="I21" i="4"/>
  <c r="L21" i="4"/>
  <c r="I22" i="4"/>
  <c r="L22" i="4"/>
  <c r="I23" i="4"/>
  <c r="L23" i="4"/>
  <c r="I24" i="4"/>
  <c r="L24" i="4"/>
  <c r="I25" i="4"/>
  <c r="L25" i="4"/>
  <c r="I26" i="4"/>
  <c r="L26" i="4"/>
  <c r="A26" i="4"/>
  <c r="C26" i="4"/>
  <c r="D26" i="4"/>
  <c r="E26" i="4"/>
  <c r="E25" i="4"/>
  <c r="D25" i="4"/>
  <c r="C25" i="4"/>
  <c r="A25" i="4"/>
  <c r="A23" i="4"/>
  <c r="C23" i="4"/>
  <c r="D23" i="4"/>
  <c r="E23" i="4"/>
  <c r="A24" i="4"/>
  <c r="C24" i="4"/>
  <c r="D24" i="4"/>
  <c r="E24" i="4"/>
  <c r="E22" i="4"/>
  <c r="D22" i="4"/>
  <c r="C22" i="4"/>
  <c r="A22" i="4"/>
  <c r="C20" i="4"/>
  <c r="D20" i="4"/>
  <c r="E20" i="4"/>
  <c r="C21" i="4"/>
  <c r="D21" i="4"/>
  <c r="E21" i="4"/>
  <c r="A20" i="4"/>
  <c r="A21" i="4"/>
  <c r="E19" i="4"/>
  <c r="D19" i="4"/>
  <c r="C19" i="4"/>
  <c r="A19" i="4"/>
  <c r="C18" i="4"/>
  <c r="D18" i="4"/>
  <c r="E18" i="4"/>
  <c r="E17" i="4"/>
  <c r="D17" i="4"/>
  <c r="C17" i="4"/>
  <c r="A18" i="4"/>
  <c r="A17" i="4"/>
  <c r="C15" i="4"/>
  <c r="D15" i="4"/>
  <c r="E15" i="4"/>
  <c r="C16" i="4"/>
  <c r="D16" i="4"/>
  <c r="E16" i="4"/>
  <c r="E14" i="4"/>
  <c r="C14" i="4"/>
  <c r="D14" i="4"/>
  <c r="A15" i="4"/>
  <c r="A16" i="4"/>
  <c r="A14" i="4"/>
  <c r="A17" i="3"/>
  <c r="C17" i="3"/>
  <c r="D17" i="3"/>
  <c r="E17" i="3"/>
  <c r="I17" i="3" s="1"/>
  <c r="E16" i="3"/>
  <c r="D16" i="3"/>
  <c r="C16" i="3"/>
  <c r="A16" i="3"/>
  <c r="E15" i="3"/>
  <c r="I15" i="3" s="1"/>
  <c r="E14" i="3"/>
  <c r="A15" i="3"/>
  <c r="C15" i="3"/>
  <c r="D15" i="3"/>
  <c r="D14" i="3"/>
  <c r="C14" i="3"/>
  <c r="A14" i="3"/>
  <c r="A18" i="3"/>
  <c r="A19" i="3"/>
  <c r="A20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L17" i="3" l="1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E18" i="3"/>
  <c r="E19" i="3"/>
  <c r="E20" i="3"/>
  <c r="D18" i="3"/>
  <c r="D19" i="3"/>
  <c r="D20" i="3"/>
  <c r="C18" i="3"/>
  <c r="C19" i="3"/>
  <c r="C20" i="3"/>
  <c r="L18" i="5" l="1"/>
  <c r="I18" i="5"/>
  <c r="J18" i="5" s="1"/>
  <c r="H18" i="5"/>
  <c r="I18" i="2"/>
  <c r="L18" i="2"/>
  <c r="I17" i="2"/>
  <c r="L17" i="2"/>
  <c r="L20" i="3"/>
  <c r="I15" i="2" l="1"/>
  <c r="I20" i="3"/>
  <c r="L19" i="3"/>
  <c r="I19" i="3"/>
  <c r="L18" i="3"/>
  <c r="I18" i="3"/>
  <c r="L16" i="3"/>
  <c r="I16" i="3"/>
  <c r="L14" i="3"/>
  <c r="I14" i="3"/>
  <c r="N38" i="4"/>
  <c r="M38" i="4"/>
  <c r="K38" i="4"/>
  <c r="G38" i="4"/>
  <c r="F38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7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8" i="4"/>
  <c r="L38" i="4" s="1"/>
  <c r="I38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<sst xmlns="http://schemas.openxmlformats.org/spreadsheetml/2006/main" count="222" uniqueCount="55">
  <si>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</si>
  <si>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</si>
  <si>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</si>
  <si>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</si>
  <si>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</si>
  <si>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</si>
  <si>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</si>
  <si>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</si>
  <si>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</si>
  <si>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</si>
  <si>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</si>
  <si>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</si>
  <si>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</si>
  <si>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</si>
  <si>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</si>
  <si>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</si>
  <si>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</si>
  <si>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</si>
  <si>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</si>
  <si>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</si>
  <si>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</si>
  <si>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</si>
  <si>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</si>
  <si>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</si>
  <si>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</si>
  <si>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</si>
  <si>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</si>
  <si>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</si>
  <si>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</si>
  <si>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</si>
  <si>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</si>
  <si>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</si>
  <si>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</si>
  <si>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</si>
  <si>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</si>
  <si>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</si>
  <si>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</si>
  <si>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T</t>
  </si>
  <si>
    <t>ISC. LILY ALEJANDRA MEDRANO MENDOZA</t>
  </si>
  <si>
    <t>ISC. DIEGO DE JESÚS VELÁZQUEZ LUCHO</t>
  </si>
  <si>
    <t>MATEMÁTICAS DISCRETAS</t>
  </si>
  <si>
    <t>TALLER DE ÉTICA</t>
  </si>
  <si>
    <t>LENGUAJES DE INTERFAZ (a)</t>
  </si>
  <si>
    <t>LENGUAJES DE INTERFAZ (b)</t>
  </si>
  <si>
    <t>TALLER DE INVESTIGACIÓN I</t>
  </si>
  <si>
    <t>104A</t>
  </si>
  <si>
    <t>504A</t>
  </si>
  <si>
    <t>504B</t>
  </si>
  <si>
    <t>704A</t>
  </si>
  <si>
    <t>SEP. 2023 - ENE. 2024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</si>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</sst>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zoomScale="80" zoomScaleNormal="80" zoomScaleSheetLayoutView="50" workbookViewId="0">
      <selection activeCell="P12" sqref="P1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35</v>
      </c>
      <c r="C8" s="30"/>
      <c r="D8" s="6" t="s">
        <v>6</v>
      </c>
      <c r="E8" s="7">
        <v>5</v>
      </c>
      <c r="F8" s="1"/>
      <c r="G8" s="4" t="s">
        <v>7</v>
      </c>
      <c r="H8" s="7">
        <v>4</v>
      </c>
      <c r="I8" s="42" t="s">
        <v>8</v>
      </c>
      <c r="J8" s="24"/>
      <c r="K8" s="24"/>
      <c r="L8" s="31" t="s">
        <v>49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">
        <v>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40</v>
      </c>
      <c r="B14" s="11">
        <v>1</v>
      </c>
      <c r="C14" s="11" t="s">
        <v>45</v>
      </c>
      <c r="D14" s="11" t="s">
        <v>36</v>
      </c>
      <c r="E14" s="11">
        <v>34</v>
      </c>
      <c r="F14" s="11">
        <v>27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71</v>
      </c>
      <c r="N14" s="13">
        <v>0.79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41</v>
      </c>
      <c r="B15" s="11" t="s">
        <v>34</v>
      </c>
      <c r="C15" s="11" t="s">
        <v>45</v>
      </c>
      <c r="D15" s="11" t="s">
        <v>36</v>
      </c>
      <c r="E15" s="11">
        <v>29</v>
      </c>
      <c r="F15" s="11"/>
      <c r="G15" s="11"/>
      <c r="H15" s="12"/>
      <c r="I15" s="11">
        <f>(E15-SUM(F15:G15))-K15</f>
        <v>29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42</v>
      </c>
      <c r="B16" s="11" t="s">
        <v>34</v>
      </c>
      <c r="C16" s="11" t="s">
        <v>46</v>
      </c>
      <c r="D16" s="11" t="s">
        <v>36</v>
      </c>
      <c r="E16" s="11">
        <v>22</v>
      </c>
      <c r="F16" s="11"/>
      <c r="G16" s="11"/>
      <c r="H16" s="12"/>
      <c r="I16" s="11">
        <f t="shared" ref="I16:I18" si="1">(E16-SUM(F16:G16))-K16</f>
        <v>22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43</v>
      </c>
      <c r="B17" s="11" t="s">
        <v>34</v>
      </c>
      <c r="C17" s="11" t="s">
        <v>47</v>
      </c>
      <c r="D17" s="11" t="s">
        <v>36</v>
      </c>
      <c r="E17" s="11"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0" t="s">
        <v>44</v>
      </c>
      <c r="B18" s="11">
        <v>1</v>
      </c>
      <c r="C18" s="11" t="s">
        <v>48</v>
      </c>
      <c r="D18" s="11" t="s">
        <v>36</v>
      </c>
      <c r="E18" s="11">
        <v>22</v>
      </c>
      <c r="F18" s="11">
        <v>22</v>
      </c>
      <c r="G18" s="11"/>
      <c r="H18" s="12"/>
      <c r="I18" s="11">
        <f t="shared" si="1"/>
        <v>0</v>
      </c>
      <c r="J18" s="12"/>
      <c r="K18" s="11">
        <v>0</v>
      </c>
      <c r="L18" s="12">
        <f t="shared" ref="L18" si="2">K18/E18</f>
        <v>0</v>
      </c>
      <c r="M18" s="11">
        <v>96</v>
      </c>
      <c r="N18" s="13">
        <v>0.68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49</v>
      </c>
      <c r="G28" s="17">
        <f>SUM(G14:G27)</f>
        <v>0</v>
      </c>
      <c r="H28" s="18"/>
      <c r="I28" s="17">
        <f>SUM(I14:I27)</f>
        <v>73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83.5</v>
      </c>
      <c r="N28" s="19">
        <f>AVERAGE(N14:N27)</f>
        <v>0.7350000000000001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3" workbookViewId="0">
      <selection activeCell="G23" sqref="G23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2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SEP. 2023 - ENE.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DISCRETAS</v>
      </c>
      <c r="B14" s="11" t="s">
        <v>34</v>
      </c>
      <c r="C14" s="11" t="str">
        <f>'1'!C14</f>
        <v>104A</v>
      </c>
      <c r="D14" s="11" t="str">
        <f>'1'!D14</f>
        <v>ISIC</v>
      </c>
      <c r="E14" s="11">
        <f>'1'!E14</f>
        <v>34</v>
      </c>
      <c r="F14" s="11"/>
      <c r="G14" s="11"/>
      <c r="H14" s="12"/>
      <c r="I14" s="11">
        <f>(E14-SUM(F14:G14))-K14</f>
        <v>34</v>
      </c>
      <c r="J14" s="12"/>
      <c r="K14" s="11">
        <v>0</v>
      </c>
      <c r="L14" s="12">
        <f t="shared" ref="L14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 t="s">
        <v>34</v>
      </c>
      <c r="C15" s="11" t="str">
        <f>'1'!C15</f>
        <v>104A</v>
      </c>
      <c r="D15" s="11" t="str">
        <f>'1'!D15</f>
        <v>ISIC</v>
      </c>
      <c r="E15" s="11">
        <f>'1'!E15</f>
        <v>29</v>
      </c>
      <c r="F15" s="11"/>
      <c r="G15" s="11"/>
      <c r="H15" s="12"/>
      <c r="I15" s="11">
        <f>(E15-SUM(F15:G15))-K15</f>
        <v>29</v>
      </c>
      <c r="J15" s="12"/>
      <c r="K15" s="11">
        <v>0</v>
      </c>
      <c r="L15" s="12">
        <f t="shared" ref="L15" si="1">K15/E15</f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 (a)</v>
      </c>
      <c r="B16" s="11" t="s">
        <v>22</v>
      </c>
      <c r="C16" s="11" t="str">
        <f>'1'!C16</f>
        <v>504A</v>
      </c>
      <c r="D16" s="11" t="str">
        <f>'1'!D16</f>
        <v>ISIC</v>
      </c>
      <c r="E16" s="11">
        <f>'1'!E16</f>
        <v>22</v>
      </c>
      <c r="F16" s="11">
        <v>19</v>
      </c>
      <c r="G16" s="11"/>
      <c r="H16" s="12"/>
      <c r="I16" s="11">
        <f t="shared" ref="I16:I18" si="2">(E16-SUM(F16:G16))-K16</f>
        <v>3</v>
      </c>
      <c r="J16" s="12"/>
      <c r="K16" s="11">
        <v>0</v>
      </c>
      <c r="L16" s="12">
        <f t="shared" ref="L16:L18" si="3">K16/E16</f>
        <v>0</v>
      </c>
      <c r="M16" s="11">
        <v>78</v>
      </c>
      <c r="N16" s="13">
        <v>0.82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LENGUAJES DE INTERFAZ (b)</v>
      </c>
      <c r="B17" s="11" t="s">
        <v>22</v>
      </c>
      <c r="C17" s="11" t="str">
        <f>'1'!C17</f>
        <v>504B</v>
      </c>
      <c r="D17" s="11" t="str">
        <f>'1'!D17</f>
        <v>ISIC</v>
      </c>
      <c r="E17" s="11">
        <f>'1'!E17</f>
        <v>15</v>
      </c>
      <c r="F17" s="11">
        <v>13</v>
      </c>
      <c r="G17" s="11"/>
      <c r="H17" s="12"/>
      <c r="I17" s="11">
        <f t="shared" si="2"/>
        <v>2</v>
      </c>
      <c r="J17" s="12"/>
      <c r="K17" s="11">
        <v>0</v>
      </c>
      <c r="L17" s="12">
        <f t="shared" si="3"/>
        <v>0</v>
      </c>
      <c r="M17" s="11">
        <v>72</v>
      </c>
      <c r="N17" s="13">
        <v>0.8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</v>
      </c>
      <c r="B18" s="11" t="s">
        <v>34</v>
      </c>
      <c r="C18" s="11" t="str">
        <f>'1'!C18</f>
        <v>704A</v>
      </c>
      <c r="D18" s="11" t="str">
        <f>'1'!D18</f>
        <v>ISIC</v>
      </c>
      <c r="E18" s="11">
        <f>'1'!E18</f>
        <v>22</v>
      </c>
      <c r="F18" s="11"/>
      <c r="G18" s="11"/>
      <c r="H18" s="12"/>
      <c r="I18" s="11">
        <f t="shared" si="2"/>
        <v>22</v>
      </c>
      <c r="J18" s="12"/>
      <c r="K18" s="11">
        <v>0</v>
      </c>
      <c r="L18" s="12">
        <f t="shared" si="3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32</v>
      </c>
      <c r="G28" s="17">
        <f>SUM(G14:G27)</f>
        <v>0</v>
      </c>
      <c r="H28" s="18"/>
      <c r="I28" s="17">
        <f>SUM(I14:I27)</f>
        <v>90</v>
      </c>
      <c r="J28" s="18"/>
      <c r="K28" s="17">
        <f>SUM(K14:K27)</f>
        <v>0</v>
      </c>
      <c r="L28" s="18">
        <f t="shared" ref="L28" si="4">K28/E28</f>
        <v>0</v>
      </c>
      <c r="M28" s="22">
        <f>AVERAGE(M14:M27)</f>
        <v>75</v>
      </c>
      <c r="N28" s="19">
        <f>AVERAGE(N14:N27)</f>
        <v>0.81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38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opLeftCell="A7" workbookViewId="0">
      <selection activeCell="L8" sqref="L8:N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3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SEP. 2023 - ENE.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'1'!A$14</f>
        <v>MATEMÁTICAS DISCRETAS</v>
      </c>
      <c r="B14" s="11" t="s">
        <v>50</v>
      </c>
      <c r="C14" s="11" t="str">
        <f>'1'!C$14</f>
        <v>104A</v>
      </c>
      <c r="D14" s="11" t="str">
        <f>'1'!D$14</f>
        <v>ISIC</v>
      </c>
      <c r="E14" s="11">
        <f>'1'!E$14</f>
        <v>34</v>
      </c>
      <c r="F14" s="11"/>
      <c r="G14" s="11"/>
      <c r="H14" s="12"/>
      <c r="I14" s="11">
        <f>(E14-SUM(F14:G14))-K14</f>
        <v>34</v>
      </c>
      <c r="J14" s="12"/>
      <c r="K14" s="11">
        <v>0</v>
      </c>
      <c r="L14" s="12">
        <f t="shared" ref="L14:L20" si="0">K14/E14</f>
        <v>0</v>
      </c>
      <c r="M14" s="11">
        <v>66</v>
      </c>
      <c r="N14" s="13">
        <v>0.76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'1'!A$14</f>
        <v>MATEMÁTICAS DISCRETAS</v>
      </c>
      <c r="B15" s="11" t="s">
        <v>51</v>
      </c>
      <c r="C15" s="11" t="str">
        <f>'1'!C$14</f>
        <v>104A</v>
      </c>
      <c r="D15" s="11" t="str">
        <f>'1'!D$14</f>
        <v>ISIC</v>
      </c>
      <c r="E15" s="11">
        <f>'1'!E$14</f>
        <v>34</v>
      </c>
      <c r="F15" s="11"/>
      <c r="G15" s="11"/>
      <c r="H15" s="12"/>
      <c r="I15" s="11">
        <f>(E15-SUM(F15:G15))-K15</f>
        <v>34</v>
      </c>
      <c r="J15" s="12"/>
      <c r="K15" s="11">
        <v>0</v>
      </c>
      <c r="L15" s="12">
        <f t="shared" ref="L15" si="1">K15/E15</f>
        <v>0</v>
      </c>
      <c r="M15" s="11">
        <v>71</v>
      </c>
      <c r="N15" s="13">
        <v>0.76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'1'!A$15</f>
        <v>TALLER DE ÉTICA</v>
      </c>
      <c r="B16" s="11" t="s">
        <v>22</v>
      </c>
      <c r="C16" s="11" t="str">
        <f>'1'!C$15</f>
        <v>104A</v>
      </c>
      <c r="D16" s="11" t="str">
        <f>'1'!D$15</f>
        <v>ISIC</v>
      </c>
      <c r="E16" s="11">
        <f>'1'!E$15</f>
        <v>29</v>
      </c>
      <c r="F16" s="11">
        <v>22</v>
      </c>
      <c r="G16" s="11"/>
      <c r="H16" s="12"/>
      <c r="I16" s="11">
        <f>(E16-SUM(F16:G16))-K16</f>
        <v>7</v>
      </c>
      <c r="J16" s="12"/>
      <c r="K16" s="11">
        <v>0</v>
      </c>
      <c r="L16" s="12">
        <f t="shared" si="0"/>
        <v>0</v>
      </c>
      <c r="M16" s="11">
        <v>73</v>
      </c>
      <c r="N16" s="13">
        <v>0.76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'1'!A$15</f>
        <v>TALLER DE ÉTICA</v>
      </c>
      <c r="B17" s="11" t="s">
        <v>50</v>
      </c>
      <c r="C17" s="11" t="str">
        <f>'1'!C$15</f>
        <v>104A</v>
      </c>
      <c r="D17" s="11" t="str">
        <f>'1'!D$15</f>
        <v>ISIC</v>
      </c>
      <c r="E17" s="11">
        <f>'1'!E$15</f>
        <v>29</v>
      </c>
      <c r="F17" s="11">
        <v>22</v>
      </c>
      <c r="G17" s="11"/>
      <c r="H17" s="12"/>
      <c r="I17" s="11">
        <f>(E17-SUM(F17:G17))-K17</f>
        <v>7</v>
      </c>
      <c r="J17" s="12"/>
      <c r="K17" s="11">
        <v>0</v>
      </c>
      <c r="L17" s="12">
        <f t="shared" ref="L17" si="2">K17/E17</f>
        <v>0</v>
      </c>
      <c r="M17" s="11">
        <v>73</v>
      </c>
      <c r="N17" s="13">
        <v>0.76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'1'!A16</f>
        <v>LENGUAJES DE INTERFAZ (a)</v>
      </c>
      <c r="B18" s="11" t="s">
        <v>34</v>
      </c>
      <c r="C18" s="11" t="str">
        <f>'1'!C16</f>
        <v>504A</v>
      </c>
      <c r="D18" s="11" t="str">
        <f>'1'!D16</f>
        <v>ISIC</v>
      </c>
      <c r="E18" s="11">
        <f>'1'!E16</f>
        <v>22</v>
      </c>
      <c r="F18" s="11"/>
      <c r="G18" s="11"/>
      <c r="H18" s="12"/>
      <c r="I18" s="11">
        <f t="shared" ref="I18:I20" si="3">(E18-SUM(F18:G18))-K18</f>
        <v>22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 t="str">
        <f>'1'!A17</f>
        <v>LENGUAJES DE INTERFAZ (b)</v>
      </c>
      <c r="B19" s="11" t="s">
        <v>34</v>
      </c>
      <c r="C19" s="11" t="str">
        <f>'1'!C17</f>
        <v>504B</v>
      </c>
      <c r="D19" s="11" t="str">
        <f>'1'!D17</f>
        <v>ISIC</v>
      </c>
      <c r="E19" s="11">
        <f>'1'!E17</f>
        <v>15</v>
      </c>
      <c r="F19" s="11"/>
      <c r="G19" s="11"/>
      <c r="H19" s="12"/>
      <c r="I19" s="11">
        <f t="shared" si="3"/>
        <v>15</v>
      </c>
      <c r="J19" s="12"/>
      <c r="K19" s="11">
        <v>0</v>
      </c>
      <c r="L19" s="12">
        <f t="shared" si="0"/>
        <v>0</v>
      </c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 t="str">
        <f>'1'!A18</f>
        <v>TALLER DE INVESTIGACIÓN I</v>
      </c>
      <c r="B20" s="11" t="s">
        <v>34</v>
      </c>
      <c r="C20" s="11" t="str">
        <f>'1'!C18</f>
        <v>704A</v>
      </c>
      <c r="D20" s="11" t="str">
        <f>'1'!D18</f>
        <v>ISIC</v>
      </c>
      <c r="E20" s="11">
        <f>'1'!E18</f>
        <v>22</v>
      </c>
      <c r="F20" s="11"/>
      <c r="G20" s="11"/>
      <c r="H20" s="12"/>
      <c r="I20" s="11">
        <f t="shared" si="3"/>
        <v>22</v>
      </c>
      <c r="J20" s="12"/>
      <c r="K20" s="11">
        <v>0</v>
      </c>
      <c r="L20" s="12">
        <f t="shared" si="0"/>
        <v>0</v>
      </c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35">
      <c r="A30" s="16" t="s">
        <v>26</v>
      </c>
      <c r="B30" s="17" t="s">
        <v>25</v>
      </c>
      <c r="C30" s="17" t="s">
        <v>25</v>
      </c>
      <c r="D30" s="17" t="s">
        <v>25</v>
      </c>
      <c r="E30" s="17">
        <f>SUM(E14:E29)</f>
        <v>185</v>
      </c>
      <c r="F30" s="17">
        <f>SUM(F14:F29)</f>
        <v>44</v>
      </c>
      <c r="G30" s="17">
        <f>SUM(G14:G29)</f>
        <v>0</v>
      </c>
      <c r="H30" s="18"/>
      <c r="I30" s="17">
        <f>SUM(I14:I29)</f>
        <v>141</v>
      </c>
      <c r="J30" s="18"/>
      <c r="K30" s="17">
        <f>SUM(K14:K29)</f>
        <v>0</v>
      </c>
      <c r="L30" s="18">
        <f t="shared" ref="L30" si="4">K30/E30</f>
        <v>0</v>
      </c>
      <c r="M30" s="17">
        <f>AVERAGE(M14:M29)</f>
        <v>70.75</v>
      </c>
      <c r="N30" s="19">
        <f>AVERAGE(N14:N29)</f>
        <v>0.76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0" customHeight="1" x14ac:dyDescent="0.35">
      <c r="A32" s="26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2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27" t="s">
        <v>28</v>
      </c>
      <c r="C35" s="24"/>
      <c r="D35" s="24"/>
      <c r="E35" s="1"/>
      <c r="F35" s="1"/>
      <c r="G35" s="28" t="s">
        <v>29</v>
      </c>
      <c r="H35" s="24"/>
      <c r="I35" s="24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2.25" customHeight="1" x14ac:dyDescent="0.35">
      <c r="A36" s="1"/>
      <c r="B36" s="29"/>
      <c r="C36" s="30"/>
      <c r="D36" s="30"/>
      <c r="E36" s="1"/>
      <c r="F36" s="1"/>
      <c r="G36" s="31"/>
      <c r="H36" s="30"/>
      <c r="I36" s="30"/>
      <c r="J36" s="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35">
      <c r="A37" s="32" t="s">
        <v>30</v>
      </c>
      <c r="B37" s="24"/>
      <c r="C37" s="8"/>
      <c r="D37" s="1"/>
      <c r="E37" s="32"/>
      <c r="F37" s="24"/>
      <c r="G37" s="24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 customHeight="1" x14ac:dyDescent="0.35">
      <c r="A39" s="1"/>
      <c r="B39" s="23" t="str">
        <f>B10</f>
        <v>ANA FRANCISCA LULE RANGEL</v>
      </c>
      <c r="C39" s="24"/>
      <c r="D39" s="24"/>
      <c r="E39" s="21"/>
      <c r="F39" s="21"/>
      <c r="G39" s="25" t="s">
        <v>39</v>
      </c>
      <c r="H39" s="24"/>
      <c r="I39" s="24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10"/>
  <sheetViews>
    <sheetView zoomScale="60" zoomScaleNormal="60" workbookViewId="0">
      <selection activeCell="A40" sqref="A40:N4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4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SEP. 2023 - ENE.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'1'!A$14</f>
        <v>MATEMÁTICAS DISCRETAS</v>
      </c>
      <c r="B14" s="11" t="s">
        <v>52</v>
      </c>
      <c r="C14" s="11" t="str">
        <f>'1'!C$14</f>
        <v>104A</v>
      </c>
      <c r="D14" s="11" t="str">
        <f>'1'!D$14</f>
        <v>ISIC</v>
      </c>
      <c r="E14" s="11">
        <f>'1'!E$14</f>
        <v>34</v>
      </c>
      <c r="F14" s="11">
        <v>23</v>
      </c>
      <c r="G14" s="11"/>
      <c r="H14" s="12"/>
      <c r="I14" s="11">
        <f>(E14-SUM(F14:G14))-K14</f>
        <v>11</v>
      </c>
      <c r="J14" s="12"/>
      <c r="K14" s="11">
        <v>0</v>
      </c>
      <c r="L14" s="12">
        <f t="shared" ref="L14" si="0">K14/E14</f>
        <v>0</v>
      </c>
      <c r="M14" s="11">
        <v>65</v>
      </c>
      <c r="N14" s="13">
        <v>0.76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'1'!A$14</f>
        <v>MATEMÁTICAS DISCRETAS</v>
      </c>
      <c r="B15" s="11" t="s">
        <v>53</v>
      </c>
      <c r="C15" s="11" t="str">
        <f>'1'!C$14</f>
        <v>104A</v>
      </c>
      <c r="D15" s="11" t="str">
        <f>'1'!D$14</f>
        <v>ISIC</v>
      </c>
      <c r="E15" s="11">
        <f>'1'!E$14</f>
        <v>34</v>
      </c>
      <c r="F15" s="11">
        <v>24</v>
      </c>
      <c r="G15" s="11"/>
      <c r="H15" s="12"/>
      <c r="I15" s="11">
        <f t="shared" ref="I15:I26" si="1">(E15-SUM(F15:G15))-K15</f>
        <v>10</v>
      </c>
      <c r="J15" s="12"/>
      <c r="K15" s="11">
        <v>0</v>
      </c>
      <c r="L15" s="12">
        <f t="shared" ref="L15:L26" si="2">K15/E15</f>
        <v>0</v>
      </c>
      <c r="M15" s="11">
        <v>68</v>
      </c>
      <c r="N15" s="13">
        <v>0.79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'1'!A$14</f>
        <v>MATEMÁTICAS DISCRETAS</v>
      </c>
      <c r="B16" s="11" t="s">
        <v>54</v>
      </c>
      <c r="C16" s="11" t="str">
        <f>'1'!C$14</f>
        <v>104A</v>
      </c>
      <c r="D16" s="11" t="str">
        <f>'1'!D$14</f>
        <v>ISIC</v>
      </c>
      <c r="E16" s="11">
        <f>'1'!E$14</f>
        <v>34</v>
      </c>
      <c r="F16" s="11">
        <v>24</v>
      </c>
      <c r="G16" s="11"/>
      <c r="H16" s="12"/>
      <c r="I16" s="11">
        <f t="shared" si="1"/>
        <v>10</v>
      </c>
      <c r="J16" s="12"/>
      <c r="K16" s="11">
        <v>0</v>
      </c>
      <c r="L16" s="12">
        <f t="shared" si="2"/>
        <v>0</v>
      </c>
      <c r="M16" s="11">
        <v>75</v>
      </c>
      <c r="N16" s="13">
        <v>0.79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'1'!A$15</f>
        <v>TALLER DE ÉTICA</v>
      </c>
      <c r="B17" s="11" t="s">
        <v>51</v>
      </c>
      <c r="C17" s="11" t="str">
        <f>'1'!C$15</f>
        <v>104A</v>
      </c>
      <c r="D17" s="11" t="str">
        <f>'1'!D$15</f>
        <v>ISIC</v>
      </c>
      <c r="E17" s="11">
        <f>'1'!E$15</f>
        <v>29</v>
      </c>
      <c r="F17" s="11">
        <v>20</v>
      </c>
      <c r="G17" s="11"/>
      <c r="H17" s="12"/>
      <c r="I17" s="11">
        <f t="shared" si="1"/>
        <v>9</v>
      </c>
      <c r="J17" s="12"/>
      <c r="K17" s="11">
        <v>0</v>
      </c>
      <c r="L17" s="12">
        <f t="shared" si="2"/>
        <v>0</v>
      </c>
      <c r="M17" s="11">
        <v>67</v>
      </c>
      <c r="N17" s="13">
        <v>0.69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'1'!A$15</f>
        <v>TALLER DE ÉTICA</v>
      </c>
      <c r="B18" s="11" t="s">
        <v>52</v>
      </c>
      <c r="C18" s="11" t="str">
        <f>'1'!C$15</f>
        <v>104A</v>
      </c>
      <c r="D18" s="11" t="str">
        <f>'1'!D$15</f>
        <v>ISIC</v>
      </c>
      <c r="E18" s="11">
        <f>'1'!E$15</f>
        <v>29</v>
      </c>
      <c r="F18" s="11">
        <v>17</v>
      </c>
      <c r="G18" s="11"/>
      <c r="H18" s="12"/>
      <c r="I18" s="11">
        <f t="shared" si="1"/>
        <v>12</v>
      </c>
      <c r="J18" s="12"/>
      <c r="K18" s="11">
        <v>0</v>
      </c>
      <c r="L18" s="12">
        <f t="shared" si="2"/>
        <v>0</v>
      </c>
      <c r="M18" s="11">
        <v>56</v>
      </c>
      <c r="N18" s="13">
        <v>0.59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 t="str">
        <f>'1'!A$16</f>
        <v>LENGUAJES DE INTERFAZ (a)</v>
      </c>
      <c r="B19" s="11" t="s">
        <v>50</v>
      </c>
      <c r="C19" s="11" t="str">
        <f>'1'!C$16</f>
        <v>504A</v>
      </c>
      <c r="D19" s="11" t="str">
        <f>'1'!D$16</f>
        <v>ISIC</v>
      </c>
      <c r="E19" s="11">
        <f>'1'!E$16</f>
        <v>22</v>
      </c>
      <c r="F19" s="11">
        <v>14</v>
      </c>
      <c r="G19" s="11"/>
      <c r="H19" s="12"/>
      <c r="I19" s="11">
        <f t="shared" si="1"/>
        <v>8</v>
      </c>
      <c r="J19" s="12"/>
      <c r="K19" s="11">
        <v>0</v>
      </c>
      <c r="L19" s="12">
        <f t="shared" si="2"/>
        <v>0</v>
      </c>
      <c r="M19" s="11">
        <v>58</v>
      </c>
      <c r="N19" s="13">
        <v>0.64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 t="str">
        <f>'1'!A$16</f>
        <v>LENGUAJES DE INTERFAZ (a)</v>
      </c>
      <c r="B20" s="11" t="s">
        <v>51</v>
      </c>
      <c r="C20" s="11" t="str">
        <f>'1'!C$16</f>
        <v>504A</v>
      </c>
      <c r="D20" s="11" t="str">
        <f>'1'!D$16</f>
        <v>ISIC</v>
      </c>
      <c r="E20" s="11">
        <f>'1'!E$16</f>
        <v>22</v>
      </c>
      <c r="F20" s="11">
        <v>14</v>
      </c>
      <c r="G20" s="11"/>
      <c r="H20" s="12"/>
      <c r="I20" s="11">
        <f t="shared" si="1"/>
        <v>8</v>
      </c>
      <c r="J20" s="12"/>
      <c r="K20" s="11">
        <v>0</v>
      </c>
      <c r="L20" s="12">
        <f t="shared" si="2"/>
        <v>0</v>
      </c>
      <c r="M20" s="11">
        <v>56</v>
      </c>
      <c r="N20" s="13">
        <v>0.64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 t="str">
        <f>'1'!A$16</f>
        <v>LENGUAJES DE INTERFAZ (a)</v>
      </c>
      <c r="B21" s="11" t="s">
        <v>52</v>
      </c>
      <c r="C21" s="11" t="str">
        <f>'1'!C$16</f>
        <v>504A</v>
      </c>
      <c r="D21" s="11" t="str">
        <f>'1'!D$16</f>
        <v>ISIC</v>
      </c>
      <c r="E21" s="11">
        <f>'1'!E$16</f>
        <v>22</v>
      </c>
      <c r="F21" s="11">
        <v>18</v>
      </c>
      <c r="G21" s="11"/>
      <c r="H21" s="12"/>
      <c r="I21" s="11">
        <f t="shared" si="1"/>
        <v>4</v>
      </c>
      <c r="J21" s="12"/>
      <c r="K21" s="11">
        <v>0</v>
      </c>
      <c r="L21" s="12">
        <f t="shared" si="2"/>
        <v>0</v>
      </c>
      <c r="M21" s="11">
        <v>77</v>
      </c>
      <c r="N21" s="13">
        <v>0.82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 t="str">
        <f>'1'!A$17</f>
        <v>LENGUAJES DE INTERFAZ (b)</v>
      </c>
      <c r="B22" s="11" t="s">
        <v>50</v>
      </c>
      <c r="C22" s="11" t="str">
        <f>'1'!C$17</f>
        <v>504B</v>
      </c>
      <c r="D22" s="11" t="str">
        <f>'1'!D$17</f>
        <v>ISIC</v>
      </c>
      <c r="E22" s="11">
        <f>'1'!E$17</f>
        <v>15</v>
      </c>
      <c r="F22" s="11">
        <v>9</v>
      </c>
      <c r="G22" s="11"/>
      <c r="H22" s="12"/>
      <c r="I22" s="11">
        <f t="shared" si="1"/>
        <v>6</v>
      </c>
      <c r="J22" s="12"/>
      <c r="K22" s="11">
        <v>0</v>
      </c>
      <c r="L22" s="12">
        <f t="shared" si="2"/>
        <v>0</v>
      </c>
      <c r="M22" s="11">
        <v>56</v>
      </c>
      <c r="N22" s="13">
        <v>0.6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 t="str">
        <f>'1'!A$17</f>
        <v>LENGUAJES DE INTERFAZ (b)</v>
      </c>
      <c r="B23" s="11" t="s">
        <v>51</v>
      </c>
      <c r="C23" s="11" t="str">
        <f>'1'!C$17</f>
        <v>504B</v>
      </c>
      <c r="D23" s="11" t="str">
        <f>'1'!D$17</f>
        <v>ISIC</v>
      </c>
      <c r="E23" s="11">
        <f>'1'!E$17</f>
        <v>15</v>
      </c>
      <c r="F23" s="11">
        <v>6</v>
      </c>
      <c r="G23" s="11"/>
      <c r="H23" s="12"/>
      <c r="I23" s="11">
        <f t="shared" si="1"/>
        <v>9</v>
      </c>
      <c r="J23" s="12"/>
      <c r="K23" s="11">
        <v>0</v>
      </c>
      <c r="L23" s="12">
        <f t="shared" si="2"/>
        <v>0</v>
      </c>
      <c r="M23" s="11">
        <v>56</v>
      </c>
      <c r="N23" s="13">
        <v>0.6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 t="str">
        <f>'1'!A$17</f>
        <v>LENGUAJES DE INTERFAZ (b)</v>
      </c>
      <c r="B24" s="11" t="s">
        <v>52</v>
      </c>
      <c r="C24" s="11" t="str">
        <f>'1'!C$17</f>
        <v>504B</v>
      </c>
      <c r="D24" s="11" t="str">
        <f>'1'!D$17</f>
        <v>ISIC</v>
      </c>
      <c r="E24" s="11">
        <f>'1'!E$17</f>
        <v>15</v>
      </c>
      <c r="F24" s="11">
        <v>14</v>
      </c>
      <c r="G24" s="11"/>
      <c r="H24" s="12"/>
      <c r="I24" s="11">
        <f t="shared" si="1"/>
        <v>1</v>
      </c>
      <c r="J24" s="12"/>
      <c r="K24" s="11">
        <v>0</v>
      </c>
      <c r="L24" s="12">
        <f t="shared" si="2"/>
        <v>0</v>
      </c>
      <c r="M24" s="11">
        <v>90</v>
      </c>
      <c r="N24" s="13">
        <v>0.93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 t="str">
        <f>'1'!A$18</f>
        <v>TALLER DE INVESTIGACIÓN I</v>
      </c>
      <c r="B25" s="11" t="s">
        <v>50</v>
      </c>
      <c r="C25" s="11" t="str">
        <f>'1'!C$18</f>
        <v>704A</v>
      </c>
      <c r="D25" s="11" t="str">
        <f>'1'!D$18</f>
        <v>ISIC</v>
      </c>
      <c r="E25" s="11">
        <f>'1'!E$18</f>
        <v>22</v>
      </c>
      <c r="F25" s="11">
        <v>14</v>
      </c>
      <c r="G25" s="11"/>
      <c r="H25" s="12"/>
      <c r="I25" s="11">
        <f t="shared" si="1"/>
        <v>8</v>
      </c>
      <c r="J25" s="12"/>
      <c r="K25" s="11">
        <v>0</v>
      </c>
      <c r="L25" s="12">
        <f t="shared" si="2"/>
        <v>0</v>
      </c>
      <c r="M25" s="11">
        <v>57</v>
      </c>
      <c r="N25" s="13">
        <v>0.64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 t="str">
        <f>'1'!A$18</f>
        <v>TALLER DE INVESTIGACIÓN I</v>
      </c>
      <c r="B26" s="11" t="s">
        <v>51</v>
      </c>
      <c r="C26" s="11" t="str">
        <f>'1'!C$18</f>
        <v>704A</v>
      </c>
      <c r="D26" s="11" t="str">
        <f>'1'!D$18</f>
        <v>ISIC</v>
      </c>
      <c r="E26" s="11">
        <f>'1'!E$18</f>
        <v>22</v>
      </c>
      <c r="F26" s="11">
        <v>12</v>
      </c>
      <c r="G26" s="11"/>
      <c r="H26" s="12"/>
      <c r="I26" s="11">
        <f t="shared" si="1"/>
        <v>10</v>
      </c>
      <c r="J26" s="12"/>
      <c r="K26" s="11">
        <v>0</v>
      </c>
      <c r="L26" s="12">
        <f t="shared" si="2"/>
        <v>0</v>
      </c>
      <c r="M26" s="11">
        <v>53</v>
      </c>
      <c r="N26" s="13">
        <v>0.55000000000000004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35">
      <c r="A30" s="11"/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2"/>
      <c r="M30" s="11"/>
      <c r="N30" s="13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35">
      <c r="A31" s="11"/>
      <c r="B31" s="11"/>
      <c r="C31" s="11"/>
      <c r="D31" s="11"/>
      <c r="E31" s="11"/>
      <c r="F31" s="11"/>
      <c r="G31" s="11"/>
      <c r="H31" s="12"/>
      <c r="I31" s="11"/>
      <c r="J31" s="12"/>
      <c r="K31" s="11"/>
      <c r="L31" s="12"/>
      <c r="M31" s="11"/>
      <c r="N31" s="13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35">
      <c r="A32" s="11"/>
      <c r="B32" s="11"/>
      <c r="C32" s="11"/>
      <c r="D32" s="11"/>
      <c r="E32" s="11"/>
      <c r="F32" s="11"/>
      <c r="G32" s="11"/>
      <c r="H32" s="12"/>
      <c r="I32" s="11"/>
      <c r="J32" s="12"/>
      <c r="K32" s="11"/>
      <c r="L32" s="12"/>
      <c r="M32" s="11"/>
      <c r="N32" s="13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35">
      <c r="A33" s="11"/>
      <c r="B33" s="11"/>
      <c r="C33" s="11"/>
      <c r="D33" s="11"/>
      <c r="E33" s="11"/>
      <c r="F33" s="11"/>
      <c r="G33" s="11"/>
      <c r="H33" s="12"/>
      <c r="I33" s="11"/>
      <c r="J33" s="12"/>
      <c r="K33" s="11"/>
      <c r="L33" s="12"/>
      <c r="M33" s="11"/>
      <c r="N33" s="13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35">
      <c r="A34" s="11"/>
      <c r="B34" s="11"/>
      <c r="C34" s="11"/>
      <c r="D34" s="11"/>
      <c r="E34" s="11"/>
      <c r="F34" s="11"/>
      <c r="G34" s="11"/>
      <c r="H34" s="12"/>
      <c r="I34" s="11"/>
      <c r="J34" s="12"/>
      <c r="K34" s="11"/>
      <c r="L34" s="12"/>
      <c r="M34" s="11"/>
      <c r="N34" s="13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35">
      <c r="A35" s="11"/>
      <c r="B35" s="11"/>
      <c r="C35" s="11"/>
      <c r="D35" s="11"/>
      <c r="E35" s="11"/>
      <c r="F35" s="11"/>
      <c r="G35" s="11"/>
      <c r="H35" s="12"/>
      <c r="I35" s="11"/>
      <c r="J35" s="12"/>
      <c r="K35" s="11"/>
      <c r="L35" s="12"/>
      <c r="M35" s="11"/>
      <c r="N35" s="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35">
      <c r="A36" s="11"/>
      <c r="B36" s="11"/>
      <c r="C36" s="11"/>
      <c r="D36" s="11"/>
      <c r="E36" s="11"/>
      <c r="F36" s="11"/>
      <c r="G36" s="11"/>
      <c r="H36" s="12"/>
      <c r="I36" s="11"/>
      <c r="J36" s="12"/>
      <c r="K36" s="11"/>
      <c r="L36" s="12"/>
      <c r="M36" s="11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6.5" customHeight="1" x14ac:dyDescent="0.35">
      <c r="A37" s="11"/>
      <c r="B37" s="11"/>
      <c r="C37" s="11"/>
      <c r="D37" s="11"/>
      <c r="E37" s="11"/>
      <c r="F37" s="11"/>
      <c r="G37" s="11"/>
      <c r="H37" s="12"/>
      <c r="I37" s="11"/>
      <c r="J37" s="12"/>
      <c r="K37" s="11"/>
      <c r="L37" s="12"/>
      <c r="M37" s="11"/>
      <c r="N37" s="1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35">
      <c r="A38" s="16" t="s">
        <v>26</v>
      </c>
      <c r="B38" s="17" t="s">
        <v>25</v>
      </c>
      <c r="C38" s="17" t="s">
        <v>25</v>
      </c>
      <c r="D38" s="17" t="s">
        <v>25</v>
      </c>
      <c r="E38" s="17">
        <f>SUM(E14:E37)</f>
        <v>315</v>
      </c>
      <c r="F38" s="17">
        <f>SUM(F14:F37)</f>
        <v>209</v>
      </c>
      <c r="G38" s="17">
        <f>SUM(G14:G37)</f>
        <v>0</v>
      </c>
      <c r="H38" s="18"/>
      <c r="I38" s="17">
        <f>SUM(I14:I37)</f>
        <v>106</v>
      </c>
      <c r="J38" s="18"/>
      <c r="K38" s="17">
        <f>SUM(K14:K37)</f>
        <v>0</v>
      </c>
      <c r="L38" s="18">
        <f t="shared" ref="L38" si="3">K38/E38</f>
        <v>0</v>
      </c>
      <c r="M38" s="22">
        <f>AVERAGE(M14:M37)</f>
        <v>64.15384615384616</v>
      </c>
      <c r="N38" s="19">
        <f>AVERAGE(N14:N37)</f>
        <v>0.69538461538461527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0" customHeight="1" x14ac:dyDescent="0.35">
      <c r="A40" s="26" t="s">
        <v>27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2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27" t="s">
        <v>28</v>
      </c>
      <c r="C43" s="24"/>
      <c r="D43" s="24"/>
      <c r="E43" s="1"/>
      <c r="F43" s="1"/>
      <c r="G43" s="28" t="s">
        <v>29</v>
      </c>
      <c r="H43" s="24"/>
      <c r="I43" s="24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2.25" customHeight="1" x14ac:dyDescent="0.35">
      <c r="A44" s="1"/>
      <c r="B44" s="29"/>
      <c r="C44" s="30"/>
      <c r="D44" s="30"/>
      <c r="E44" s="1"/>
      <c r="F44" s="1"/>
      <c r="G44" s="31"/>
      <c r="H44" s="30"/>
      <c r="I44" s="30"/>
      <c r="J44" s="3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35">
      <c r="A45" s="32" t="s">
        <v>30</v>
      </c>
      <c r="B45" s="24"/>
      <c r="C45" s="8"/>
      <c r="D45" s="1"/>
      <c r="E45" s="32"/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5" customHeight="1" x14ac:dyDescent="0.35">
      <c r="A47" s="1"/>
      <c r="B47" s="23" t="str">
        <f>B10</f>
        <v>ANA FRANCISCA LULE RANGEL</v>
      </c>
      <c r="C47" s="24"/>
      <c r="D47" s="24"/>
      <c r="E47" s="21"/>
      <c r="F47" s="21"/>
      <c r="G47" s="25" t="s">
        <v>39</v>
      </c>
      <c r="H47" s="24"/>
      <c r="I47" s="24"/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47:D47"/>
    <mergeCell ref="G47:J47"/>
    <mergeCell ref="A40:N40"/>
    <mergeCell ref="B43:D43"/>
    <mergeCell ref="G43:J43"/>
    <mergeCell ref="B44:D44"/>
    <mergeCell ref="G44:J44"/>
    <mergeCell ref="A45:B45"/>
    <mergeCell ref="E45:H4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topLeftCell="A8" zoomScale="80" zoomScaleNormal="80" workbookViewId="0">
      <selection activeCell="A30" sqref="A30:N3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33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2" t="s">
        <v>8</v>
      </c>
      <c r="J8" s="24"/>
      <c r="K8" s="24"/>
      <c r="L8" s="31" t="str">
        <f>'1'!L8</f>
        <v>SEP. 2023 - ENE. 2024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MATEMÁTICAS DISCRETAS</v>
      </c>
      <c r="B14" s="11" t="s">
        <v>37</v>
      </c>
      <c r="C14" s="11" t="str">
        <f>'1'!C14</f>
        <v>104A</v>
      </c>
      <c r="D14" s="11" t="str">
        <f>'1'!D14</f>
        <v>ISIC</v>
      </c>
      <c r="E14" s="11">
        <f>'1'!E14</f>
        <v>34</v>
      </c>
      <c r="F14" s="11"/>
      <c r="G14" s="11"/>
      <c r="H14" s="12">
        <f>(F14+G14)/E14</f>
        <v>0</v>
      </c>
      <c r="I14" s="11">
        <f t="shared" ref="I14:I17" si="0">(E14-SUM(F14:G14))-K14</f>
        <v>34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TALLER DE ÉTICA</v>
      </c>
      <c r="B15" s="11" t="s">
        <v>37</v>
      </c>
      <c r="C15" s="11" t="str">
        <f>'1'!C15</f>
        <v>104A</v>
      </c>
      <c r="D15" s="11" t="str">
        <f>'1'!D15</f>
        <v>ISIC</v>
      </c>
      <c r="E15" s="11">
        <f>'1'!E15</f>
        <v>29</v>
      </c>
      <c r="F15" s="11"/>
      <c r="G15" s="11"/>
      <c r="H15" s="12">
        <f t="shared" ref="H15:H17" si="3">(F15+G15)/E15</f>
        <v>0</v>
      </c>
      <c r="I15" s="11">
        <f t="shared" si="0"/>
        <v>29</v>
      </c>
      <c r="J15" s="12">
        <f t="shared" si="1"/>
        <v>1</v>
      </c>
      <c r="K15" s="11"/>
      <c r="L15" s="12">
        <f t="shared" si="2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LENGUAJES DE INTERFAZ (a)</v>
      </c>
      <c r="B16" s="11" t="s">
        <v>37</v>
      </c>
      <c r="C16" s="11" t="str">
        <f>'1'!C16</f>
        <v>504A</v>
      </c>
      <c r="D16" s="11" t="str">
        <f>'1'!D16</f>
        <v>ISIC</v>
      </c>
      <c r="E16" s="11">
        <f>'1'!E16</f>
        <v>22</v>
      </c>
      <c r="F16" s="11"/>
      <c r="G16" s="11"/>
      <c r="H16" s="12">
        <f t="shared" si="3"/>
        <v>0</v>
      </c>
      <c r="I16" s="11">
        <f t="shared" si="0"/>
        <v>22</v>
      </c>
      <c r="J16" s="12">
        <f t="shared" si="1"/>
        <v>1</v>
      </c>
      <c r="K16" s="11"/>
      <c r="L16" s="12">
        <f t="shared" si="2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LENGUAJES DE INTERFAZ (b)</v>
      </c>
      <c r="B17" s="11" t="s">
        <v>37</v>
      </c>
      <c r="C17" s="11" t="str">
        <f>'1'!C17</f>
        <v>504B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TALLER DE INVESTIGACIÓN I</v>
      </c>
      <c r="B18" s="11" t="s">
        <v>37</v>
      </c>
      <c r="C18" s="11" t="str">
        <f>'1'!C18</f>
        <v>704A</v>
      </c>
      <c r="D18" s="11" t="str">
        <f>'1'!D18</f>
        <v>ISIC</v>
      </c>
      <c r="E18" s="11">
        <f>'1'!E18</f>
        <v>22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22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8">SUM(E14:E27)</f>
        <v>122</v>
      </c>
      <c r="F28" s="17">
        <f t="shared" si="8"/>
        <v>0</v>
      </c>
      <c r="G28" s="17">
        <f t="shared" si="8"/>
        <v>0</v>
      </c>
      <c r="H28" s="18">
        <f>SUM(F28:G28)/E28</f>
        <v>0</v>
      </c>
      <c r="I28" s="17">
        <f>(E28-SUM(F28:G28))-K28</f>
        <v>122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9">AVERAGE(M14:M27)</f>
        <v>#DIV/0!</v>
      </c>
      <c r="N28" s="19" t="e">
        <f t="shared" si="9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39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2024-01-11T00:02:31Z</dcterms:modified>
</cp:coreProperties>
</file>