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ELVIRA GB\Documents\SEMESTRE SEP 2023-ENERO 2024\ESCOLARIZADO\REPORTES FLOR\REPORTE 4\"/>
    </mc:Choice>
  </mc:AlternateContent>
  <xr:revisionPtr revIDLastSave="0" documentId="13_ncr:1_{909D1B39-9920-4BFD-904B-7CADBDD689D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  <externalReference r:id="rId7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4" l="1"/>
  <c r="J23" i="24"/>
  <c r="J24" i="24"/>
  <c r="I21" i="24"/>
  <c r="J21" i="24" s="1"/>
  <c r="I22" i="24"/>
  <c r="I23" i="24"/>
  <c r="I24" i="24"/>
  <c r="H24" i="24"/>
  <c r="H21" i="24"/>
  <c r="L21" i="24"/>
  <c r="H22" i="24"/>
  <c r="J22" i="24"/>
  <c r="L22" i="24"/>
  <c r="H23" i="24"/>
  <c r="L23" i="24"/>
  <c r="I20" i="24"/>
  <c r="J20" i="24" s="1"/>
  <c r="L20" i="24"/>
  <c r="M18" i="24"/>
  <c r="M17" i="24"/>
  <c r="M16" i="24"/>
  <c r="M15" i="24"/>
  <c r="D16" i="24"/>
  <c r="A15" i="24"/>
  <c r="N28" i="23"/>
  <c r="H20" i="24" l="1"/>
  <c r="D16" i="23"/>
  <c r="H22" i="22"/>
  <c r="I22" i="22"/>
  <c r="J22" i="22" s="1"/>
  <c r="L22" i="22"/>
  <c r="H23" i="22"/>
  <c r="I23" i="22"/>
  <c r="J23" i="22" s="1"/>
  <c r="L23" i="22"/>
  <c r="I21" i="22"/>
  <c r="J21" i="22" s="1"/>
  <c r="L21" i="22"/>
  <c r="D21" i="22"/>
  <c r="D18" i="22"/>
  <c r="H18" i="22"/>
  <c r="D15" i="22"/>
  <c r="H15" i="22"/>
  <c r="E20" i="22"/>
  <c r="L20" i="22" s="1"/>
  <c r="D20" i="22"/>
  <c r="C20" i="22"/>
  <c r="E19" i="22"/>
  <c r="I19" i="22" s="1"/>
  <c r="J19" i="22" s="1"/>
  <c r="D19" i="22"/>
  <c r="C19" i="22"/>
  <c r="E17" i="22"/>
  <c r="I17" i="22" s="1"/>
  <c r="J17" i="22" s="1"/>
  <c r="D17" i="22"/>
  <c r="C17" i="22"/>
  <c r="E16" i="22"/>
  <c r="H16" i="22" s="1"/>
  <c r="D16" i="22"/>
  <c r="C16" i="22"/>
  <c r="E14" i="22"/>
  <c r="H14" i="22" s="1"/>
  <c r="D14" i="22"/>
  <c r="C14" i="22"/>
  <c r="M28" i="22"/>
  <c r="A16" i="24"/>
  <c r="A17" i="24"/>
  <c r="A18" i="24"/>
  <c r="A19" i="24"/>
  <c r="A14" i="24"/>
  <c r="I20" i="23"/>
  <c r="L20" i="23"/>
  <c r="N28" i="22"/>
  <c r="C19" i="25"/>
  <c r="C18" i="25"/>
  <c r="C17" i="25"/>
  <c r="C16" i="25"/>
  <c r="C15" i="25"/>
  <c r="E25" i="25"/>
  <c r="L25" i="25" s="1"/>
  <c r="D25" i="25"/>
  <c r="C25" i="25"/>
  <c r="L24" i="25"/>
  <c r="E24" i="25"/>
  <c r="I24" i="25" s="1"/>
  <c r="J24" i="25" s="1"/>
  <c r="D24" i="25"/>
  <c r="C24" i="25"/>
  <c r="L23" i="25"/>
  <c r="E23" i="25"/>
  <c r="I23" i="25" s="1"/>
  <c r="J23" i="25" s="1"/>
  <c r="D23" i="25"/>
  <c r="C23" i="25"/>
  <c r="L22" i="25"/>
  <c r="I22" i="25"/>
  <c r="J22" i="25" s="1"/>
  <c r="E22" i="25"/>
  <c r="H22" i="25" s="1"/>
  <c r="D22" i="25"/>
  <c r="C22" i="25"/>
  <c r="L21" i="25"/>
  <c r="J21" i="25"/>
  <c r="I21" i="25"/>
  <c r="H21" i="25"/>
  <c r="E21" i="25"/>
  <c r="D21" i="25"/>
  <c r="C21" i="25"/>
  <c r="E20" i="25"/>
  <c r="I20" i="25" s="1"/>
  <c r="J20" i="25" s="1"/>
  <c r="D20" i="25"/>
  <c r="C20" i="25"/>
  <c r="H19" i="25"/>
  <c r="E19" i="25"/>
  <c r="I19" i="25" s="1"/>
  <c r="J19" i="25" s="1"/>
  <c r="D19" i="25"/>
  <c r="E18" i="25"/>
  <c r="I18" i="25" s="1"/>
  <c r="J18" i="25" s="1"/>
  <c r="D18" i="25"/>
  <c r="E17" i="25"/>
  <c r="L17" i="25" s="1"/>
  <c r="D17" i="25"/>
  <c r="L16" i="25"/>
  <c r="E16" i="25"/>
  <c r="I16" i="25" s="1"/>
  <c r="J16" i="25" s="1"/>
  <c r="D16" i="25"/>
  <c r="L15" i="25"/>
  <c r="E15" i="25"/>
  <c r="I15" i="25" s="1"/>
  <c r="J15" i="25" s="1"/>
  <c r="D15" i="25"/>
  <c r="L14" i="25"/>
  <c r="I14" i="25"/>
  <c r="J14" i="25" s="1"/>
  <c r="H14" i="25"/>
  <c r="D14" i="25"/>
  <c r="C14" i="25"/>
  <c r="H21" i="22" l="1"/>
  <c r="L18" i="22"/>
  <c r="I18" i="22"/>
  <c r="J18" i="22" s="1"/>
  <c r="L15" i="22"/>
  <c r="I15" i="22"/>
  <c r="J15" i="22" s="1"/>
  <c r="H19" i="22"/>
  <c r="L19" i="22"/>
  <c r="I20" i="22"/>
  <c r="J20" i="22" s="1"/>
  <c r="I14" i="22"/>
  <c r="J14" i="22" s="1"/>
  <c r="L14" i="22"/>
  <c r="L17" i="22"/>
  <c r="L16" i="22"/>
  <c r="I16" i="22"/>
  <c r="J16" i="22" s="1"/>
  <c r="H20" i="22"/>
  <c r="H17" i="22"/>
  <c r="H20" i="25"/>
  <c r="H18" i="25"/>
  <c r="H17" i="25"/>
  <c r="L20" i="25"/>
  <c r="H25" i="25"/>
  <c r="H16" i="25"/>
  <c r="L19" i="25"/>
  <c r="H24" i="25"/>
  <c r="I25" i="25"/>
  <c r="J25" i="25" s="1"/>
  <c r="H15" i="25"/>
  <c r="L18" i="25"/>
  <c r="H23" i="25"/>
  <c r="I17" i="25"/>
  <c r="J17" i="25" s="1"/>
  <c r="K28" i="10" l="1"/>
  <c r="L19" i="10"/>
  <c r="I19" i="10"/>
  <c r="L18" i="10"/>
  <c r="I18" i="10"/>
  <c r="L17" i="10"/>
  <c r="I17" i="10"/>
  <c r="L16" i="10"/>
  <c r="I16" i="10"/>
  <c r="L15" i="10"/>
  <c r="I15" i="10"/>
  <c r="L14" i="10"/>
  <c r="I14" i="10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I19" i="24"/>
  <c r="J19" i="24" s="1"/>
  <c r="D19" i="24"/>
  <c r="I18" i="24"/>
  <c r="J18" i="24" s="1"/>
  <c r="D18" i="24"/>
  <c r="I17" i="24"/>
  <c r="J17" i="24" s="1"/>
  <c r="D17" i="24"/>
  <c r="I16" i="24"/>
  <c r="J16" i="24" s="1"/>
  <c r="E15" i="24"/>
  <c r="I15" i="24" s="1"/>
  <c r="J15" i="24" s="1"/>
  <c r="D15" i="24"/>
  <c r="E14" i="24"/>
  <c r="I14" i="24" s="1"/>
  <c r="J14" i="24" s="1"/>
  <c r="D14" i="24"/>
  <c r="C14" i="24"/>
  <c r="B10" i="24"/>
  <c r="B37" i="24" s="1"/>
  <c r="L8" i="24"/>
  <c r="H8" i="24"/>
  <c r="E8" i="24"/>
  <c r="M28" i="23"/>
  <c r="K28" i="23"/>
  <c r="G28" i="23"/>
  <c r="F28" i="23"/>
  <c r="I19" i="23"/>
  <c r="D19" i="23"/>
  <c r="I18" i="23"/>
  <c r="D18" i="23"/>
  <c r="I17" i="23"/>
  <c r="D17" i="23"/>
  <c r="I16" i="23"/>
  <c r="E15" i="23"/>
  <c r="I15" i="23" s="1"/>
  <c r="D15" i="23"/>
  <c r="E14" i="23"/>
  <c r="I14" i="23" s="1"/>
  <c r="D14" i="23"/>
  <c r="C14" i="23"/>
  <c r="B10" i="23"/>
  <c r="B37" i="23" s="1"/>
  <c r="L8" i="23"/>
  <c r="H8" i="23"/>
  <c r="E8" i="23"/>
  <c r="B10" i="22"/>
  <c r="B37" i="22" s="1"/>
  <c r="L8" i="22"/>
  <c r="H8" i="22"/>
  <c r="E8" i="22"/>
  <c r="K28" i="22"/>
  <c r="F28" i="22"/>
  <c r="B37" i="10"/>
  <c r="N28" i="10"/>
  <c r="M28" i="10"/>
  <c r="F28" i="10"/>
  <c r="E28" i="10"/>
  <c r="L28" i="10" s="1"/>
  <c r="I28" i="10" l="1"/>
  <c r="E28" i="25"/>
  <c r="L14" i="24"/>
  <c r="L15" i="24"/>
  <c r="L16" i="24"/>
  <c r="L17" i="24"/>
  <c r="L18" i="24"/>
  <c r="L19" i="24"/>
  <c r="H14" i="24"/>
  <c r="H15" i="24"/>
  <c r="H16" i="24"/>
  <c r="H17" i="24"/>
  <c r="H18" i="24"/>
  <c r="H19" i="24"/>
  <c r="E28" i="24"/>
  <c r="L14" i="23"/>
  <c r="L15" i="23"/>
  <c r="L16" i="23"/>
  <c r="L17" i="23"/>
  <c r="L18" i="23"/>
  <c r="L19" i="23"/>
  <c r="E28" i="23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<sst xmlns="http://schemas.openxmlformats.org/spreadsheetml/2006/main" count="281" uniqueCount="53">
  <si>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</si>
  <si>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</si>
  <si>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</si>
  <si>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</si>
  <si>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</si>
  <si>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</si>
  <si>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</si>
  <si>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</si>
  <si>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</si>
  <si>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</si>
  <si>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</si>
  <si>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</si>
  <si>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</si>
  <si>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</si>
  <si>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</si>
  <si>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</si>
  <si>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</si>
  <si>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</si>
  <si>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</si>
  <si>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</si>
  <si>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</si>
  <si>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</si>
  <si>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</si>
  <si>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</si>
  <si>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</si>
  <si>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</si>
  <si>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</si>
  <si>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</si>
  <si>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</si>
  <si>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</si>
  <si>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</si>
  <si>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RELACIONES INDUSTRIALES </t>
  </si>
  <si>
    <t>S/E</t>
  </si>
  <si>
    <t>MII. ELVIRA GOMEZ BARRIENTOS</t>
  </si>
  <si>
    <t>IIND</t>
  </si>
  <si>
    <t>701A</t>
  </si>
  <si>
    <t>T</t>
  </si>
  <si>
    <t>FUNDAMENTOS DE INVESTIGACION</t>
  </si>
  <si>
    <t>ADMINISTRACION DE OPERACIONES I</t>
  </si>
  <si>
    <t>501A</t>
  </si>
  <si>
    <t>501B</t>
  </si>
  <si>
    <t>GESTION DE LOS SISTEMAS DE CALIDAD</t>
  </si>
  <si>
    <t>701B</t>
  </si>
  <si>
    <t>INGENIERIA INDUSTRIAL</t>
  </si>
  <si>
    <t>II</t>
  </si>
  <si>
    <t>III</t>
  </si>
  <si>
    <t xml:space="preserve">MII. MARIA DE LA C. PORRAS ARIAS </t>
  </si>
  <si>
    <t>SEP 2023-ENE 2024</t>
  </si>
  <si>
    <t>101C</t>
  </si>
  <si>
    <t>ING. FLOR LILIANA CHONTAL PELAYO</t>
  </si>
  <si>
    <t>IV</t>
  </si>
  <si>
    <t xml:space="preserve">IV 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</si>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</sst>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3.5"/>
      <color rgb="FF000000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  <font>
      <sz val="10"/>
      <color theme="1" tint="0.1499984740745262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9" fontId="13" fillId="0" borderId="1" xfId="1" applyFont="1" applyBorder="1" applyAlignment="1">
      <alignment horizontal="center" vertical="center" wrapText="1"/>
    </xf>
    <xf numFmtId="9" fontId="13" fillId="0" borderId="9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9" fontId="6" fillId="0" borderId="9" xfId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645086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755347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731558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765176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756617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611469</xdr:colOff>
      <xdr:row>0</xdr:row>
      <xdr:rowOff>755463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752807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669372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VIRA%20GB\Documents\SEMESTRE%20SEP%202023-ENERO%202024\ESCOLARIZADO\REPORTES%20FLOR\REPORTE%204\FORMATO%20DE%20CALIFICACIONES.xlsx" TargetMode="External"/><Relationship Id="rId1" Type="http://schemas.openxmlformats.org/officeDocument/2006/relationships/externalLinkPath" Target="FORMATO%20DE%20CALIFIC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NDAMENTOS "/>
      <sheetName val="OPERACIONES A "/>
      <sheetName val="OPERACIONES B"/>
      <sheetName val="RELACIONES I A"/>
      <sheetName val="RELACIONES I B"/>
      <sheetName val="GESTION "/>
    </sheetNames>
    <sheetDataSet>
      <sheetData sheetId="0"/>
      <sheetData sheetId="1">
        <row r="9">
          <cell r="M9">
            <v>0</v>
          </cell>
          <cell r="N9">
            <v>70</v>
          </cell>
        </row>
        <row r="10">
          <cell r="M10">
            <v>0</v>
          </cell>
          <cell r="N10">
            <v>0</v>
          </cell>
        </row>
        <row r="11">
          <cell r="M11">
            <v>0</v>
          </cell>
          <cell r="N11">
            <v>70</v>
          </cell>
        </row>
        <row r="12">
          <cell r="M12">
            <v>0</v>
          </cell>
          <cell r="N12">
            <v>70</v>
          </cell>
        </row>
        <row r="13">
          <cell r="M13">
            <v>0</v>
          </cell>
          <cell r="N13">
            <v>0</v>
          </cell>
        </row>
        <row r="14">
          <cell r="M14">
            <v>0</v>
          </cell>
          <cell r="N14">
            <v>70</v>
          </cell>
        </row>
        <row r="15">
          <cell r="M15">
            <v>0</v>
          </cell>
          <cell r="N15">
            <v>0</v>
          </cell>
        </row>
        <row r="16">
          <cell r="M16">
            <v>0</v>
          </cell>
          <cell r="N16">
            <v>85</v>
          </cell>
        </row>
        <row r="17">
          <cell r="M17">
            <v>0</v>
          </cell>
          <cell r="N17">
            <v>0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80</v>
          </cell>
          <cell r="N20">
            <v>80</v>
          </cell>
        </row>
        <row r="21">
          <cell r="M21">
            <v>0</v>
          </cell>
          <cell r="N21">
            <v>0</v>
          </cell>
        </row>
        <row r="22">
          <cell r="M22">
            <v>80</v>
          </cell>
          <cell r="N22">
            <v>78</v>
          </cell>
        </row>
        <row r="23">
          <cell r="M23">
            <v>0</v>
          </cell>
          <cell r="N23">
            <v>0</v>
          </cell>
        </row>
        <row r="24">
          <cell r="M24">
            <v>0</v>
          </cell>
          <cell r="N24">
            <v>70</v>
          </cell>
        </row>
        <row r="25">
          <cell r="M25">
            <v>0</v>
          </cell>
          <cell r="N25">
            <v>70</v>
          </cell>
        </row>
        <row r="26">
          <cell r="M26">
            <v>80</v>
          </cell>
          <cell r="N26">
            <v>70</v>
          </cell>
        </row>
        <row r="27">
          <cell r="M27">
            <v>0</v>
          </cell>
          <cell r="N27">
            <v>0</v>
          </cell>
        </row>
        <row r="28">
          <cell r="M28">
            <v>0</v>
          </cell>
          <cell r="N28">
            <v>70</v>
          </cell>
        </row>
        <row r="29">
          <cell r="M29">
            <v>0</v>
          </cell>
          <cell r="N29">
            <v>70</v>
          </cell>
        </row>
        <row r="30">
          <cell r="M30">
            <v>0</v>
          </cell>
          <cell r="N30">
            <v>0</v>
          </cell>
        </row>
        <row r="31">
          <cell r="M31">
            <v>0</v>
          </cell>
          <cell r="N31">
            <v>0</v>
          </cell>
        </row>
        <row r="32">
          <cell r="M32">
            <v>85</v>
          </cell>
          <cell r="N32">
            <v>83.208333333333343</v>
          </cell>
        </row>
        <row r="33">
          <cell r="M33">
            <v>70</v>
          </cell>
          <cell r="N33">
            <v>85</v>
          </cell>
        </row>
      </sheetData>
      <sheetData sheetId="2">
        <row r="9">
          <cell r="M9">
            <v>0</v>
          </cell>
          <cell r="N9">
            <v>0</v>
          </cell>
        </row>
        <row r="10">
          <cell r="M10">
            <v>75</v>
          </cell>
          <cell r="N10">
            <v>80</v>
          </cell>
        </row>
        <row r="11">
          <cell r="M11">
            <v>0</v>
          </cell>
          <cell r="N11">
            <v>0</v>
          </cell>
        </row>
        <row r="12">
          <cell r="M12">
            <v>80</v>
          </cell>
          <cell r="N12">
            <v>76.09375</v>
          </cell>
        </row>
        <row r="13">
          <cell r="M13">
            <v>0</v>
          </cell>
          <cell r="N13">
            <v>0</v>
          </cell>
        </row>
        <row r="14">
          <cell r="M14">
            <v>98</v>
          </cell>
          <cell r="N14">
            <v>100</v>
          </cell>
        </row>
        <row r="15">
          <cell r="M15">
            <v>75</v>
          </cell>
          <cell r="N15">
            <v>85</v>
          </cell>
        </row>
        <row r="16">
          <cell r="M16">
            <v>0</v>
          </cell>
          <cell r="N16">
            <v>0</v>
          </cell>
        </row>
        <row r="17">
          <cell r="M17">
            <v>95</v>
          </cell>
          <cell r="N17">
            <v>90.802083333333329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80</v>
          </cell>
          <cell r="N20">
            <v>80</v>
          </cell>
        </row>
        <row r="21">
          <cell r="M21">
            <v>0</v>
          </cell>
          <cell r="N21">
            <v>0</v>
          </cell>
        </row>
        <row r="22">
          <cell r="M22">
            <v>0</v>
          </cell>
          <cell r="N22">
            <v>0</v>
          </cell>
        </row>
        <row r="23">
          <cell r="M23">
            <v>0</v>
          </cell>
          <cell r="N23">
            <v>85</v>
          </cell>
        </row>
        <row r="24">
          <cell r="M24">
            <v>0</v>
          </cell>
          <cell r="N24">
            <v>85</v>
          </cell>
        </row>
        <row r="25">
          <cell r="M25">
            <v>0</v>
          </cell>
          <cell r="N25">
            <v>0</v>
          </cell>
        </row>
        <row r="26">
          <cell r="M26">
            <v>75</v>
          </cell>
          <cell r="N26">
            <v>81.119791666666657</v>
          </cell>
        </row>
        <row r="27">
          <cell r="M27">
            <v>70</v>
          </cell>
          <cell r="N27">
            <v>80.833333333333329</v>
          </cell>
        </row>
        <row r="28">
          <cell r="M28">
            <v>95</v>
          </cell>
          <cell r="N28">
            <v>90.416666666666657</v>
          </cell>
        </row>
        <row r="29">
          <cell r="M29">
            <v>0</v>
          </cell>
          <cell r="N29">
            <v>0</v>
          </cell>
        </row>
        <row r="30">
          <cell r="M30">
            <v>98</v>
          </cell>
          <cell r="N30">
            <v>100</v>
          </cell>
        </row>
        <row r="31">
          <cell r="M31">
            <v>85</v>
          </cell>
          <cell r="N31">
            <v>95.416666666666657</v>
          </cell>
        </row>
        <row r="32">
          <cell r="M32">
            <v>80</v>
          </cell>
          <cell r="N32">
            <v>87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C14" t="str">
            <v>701A</v>
          </cell>
          <cell r="D14" t="str">
            <v>IIND</v>
          </cell>
        </row>
        <row r="15">
          <cell r="D15" t="str">
            <v>IIND</v>
          </cell>
          <cell r="E15">
            <v>20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91" zoomScaleNormal="85" zoomScaleSheetLayoutView="100" workbookViewId="0">
      <selection activeCell="A17" sqref="A1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7" t="s">
        <v>30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3" x14ac:dyDescent="0.3">
      <c r="A6" s="58" t="s">
        <v>2</v>
      </c>
      <c r="B6" s="58"/>
      <c r="C6" s="58"/>
      <c r="D6" s="58"/>
      <c r="E6" s="59" t="s">
        <v>43</v>
      </c>
      <c r="F6" s="59"/>
      <c r="G6" s="59"/>
      <c r="H6" s="5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49" t="s">
        <v>4</v>
      </c>
      <c r="C8" s="49"/>
      <c r="D8" s="14" t="s">
        <v>5</v>
      </c>
      <c r="E8" s="5">
        <v>6</v>
      </c>
      <c r="G8" s="4" t="s">
        <v>6</v>
      </c>
      <c r="H8" s="5">
        <v>4</v>
      </c>
      <c r="I8" s="55" t="s">
        <v>7</v>
      </c>
      <c r="J8" s="55"/>
      <c r="K8" s="55"/>
      <c r="L8" s="49" t="s">
        <v>47</v>
      </c>
      <c r="M8" s="49"/>
      <c r="N8" s="49"/>
    </row>
    <row r="10" spans="1:14" ht="13" x14ac:dyDescent="0.3">
      <c r="A10" s="4" t="s">
        <v>8</v>
      </c>
      <c r="B10" s="49" t="s">
        <v>33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56" t="s">
        <v>9</v>
      </c>
      <c r="B12" s="53" t="s">
        <v>10</v>
      </c>
      <c r="C12" s="53" t="s">
        <v>11</v>
      </c>
      <c r="D12" s="44" t="s">
        <v>12</v>
      </c>
      <c r="E12" s="44" t="s">
        <v>13</v>
      </c>
      <c r="F12" s="44" t="s">
        <v>14</v>
      </c>
      <c r="G12" s="44"/>
      <c r="H12" s="44" t="s">
        <v>15</v>
      </c>
      <c r="I12" s="44" t="s">
        <v>16</v>
      </c>
      <c r="J12" s="44" t="s">
        <v>17</v>
      </c>
      <c r="K12" s="44" t="s">
        <v>18</v>
      </c>
      <c r="L12" s="44" t="s">
        <v>19</v>
      </c>
      <c r="M12" s="44" t="s">
        <v>20</v>
      </c>
      <c r="N12" s="50" t="s">
        <v>21</v>
      </c>
    </row>
    <row r="13" spans="1:14" ht="13" x14ac:dyDescent="0.25">
      <c r="A13" s="57"/>
      <c r="B13" s="54"/>
      <c r="C13" s="54"/>
      <c r="D13" s="45"/>
      <c r="E13" s="45"/>
      <c r="F13" s="7" t="s">
        <v>22</v>
      </c>
      <c r="G13" s="7" t="s">
        <v>23</v>
      </c>
      <c r="H13" s="45"/>
      <c r="I13" s="45"/>
      <c r="J13" s="45"/>
      <c r="K13" s="45"/>
      <c r="L13" s="45"/>
      <c r="M13" s="45"/>
      <c r="N13" s="51"/>
    </row>
    <row r="14" spans="1:14" s="11" customFormat="1" x14ac:dyDescent="0.25">
      <c r="A14" s="11" t="s">
        <v>37</v>
      </c>
      <c r="B14" s="9" t="s">
        <v>32</v>
      </c>
      <c r="C14" s="9" t="s">
        <v>48</v>
      </c>
      <c r="D14" s="9" t="s">
        <v>34</v>
      </c>
      <c r="E14" s="9">
        <v>23</v>
      </c>
      <c r="F14" s="9"/>
      <c r="G14" s="9"/>
      <c r="H14" s="10"/>
      <c r="I14" s="9">
        <f t="shared" ref="I14:I19" si="0">(E14-SUM(F14:G14))-K14</f>
        <v>23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x14ac:dyDescent="0.25">
      <c r="A15" s="8" t="s">
        <v>38</v>
      </c>
      <c r="B15" s="9" t="s">
        <v>32</v>
      </c>
      <c r="C15" s="11" t="s">
        <v>39</v>
      </c>
      <c r="D15" s="23" t="s">
        <v>34</v>
      </c>
      <c r="E15" s="9">
        <v>25</v>
      </c>
      <c r="F15" s="9"/>
      <c r="G15" s="9"/>
      <c r="H15" s="10"/>
      <c r="I15" s="9">
        <f>(E15-SUM(F15:G15))-K15</f>
        <v>25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 t="s">
        <v>38</v>
      </c>
      <c r="B16" s="9" t="s">
        <v>32</v>
      </c>
      <c r="C16" s="9" t="s">
        <v>40</v>
      </c>
      <c r="D16" s="9" t="s">
        <v>34</v>
      </c>
      <c r="E16" s="9"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8" t="s">
        <v>41</v>
      </c>
      <c r="B17" s="9" t="s">
        <v>32</v>
      </c>
      <c r="C17" s="9" t="s">
        <v>35</v>
      </c>
      <c r="D17" s="9" t="s">
        <v>34</v>
      </c>
      <c r="E17" s="9">
        <v>12</v>
      </c>
      <c r="F17" s="9"/>
      <c r="G17" s="9"/>
      <c r="H17" s="10"/>
      <c r="I17" s="9">
        <f t="shared" si="0"/>
        <v>12</v>
      </c>
      <c r="J17" s="10"/>
      <c r="K17" s="9">
        <v>0</v>
      </c>
      <c r="L17" s="10">
        <f t="shared" si="1"/>
        <v>0</v>
      </c>
      <c r="N17" s="21"/>
    </row>
    <row r="18" spans="1:14" s="11" customFormat="1" x14ac:dyDescent="0.25">
      <c r="A18" s="8" t="s">
        <v>31</v>
      </c>
      <c r="B18" s="9" t="s">
        <v>32</v>
      </c>
      <c r="C18" s="9" t="s">
        <v>35</v>
      </c>
      <c r="D18" s="9" t="s">
        <v>34</v>
      </c>
      <c r="E18" s="9">
        <v>25</v>
      </c>
      <c r="F18" s="9"/>
      <c r="G18" s="9"/>
      <c r="H18" s="10"/>
      <c r="I18" s="9">
        <f t="shared" si="0"/>
        <v>25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11" t="s">
        <v>31</v>
      </c>
      <c r="B19" s="9" t="s">
        <v>32</v>
      </c>
      <c r="C19" s="9" t="s">
        <v>42</v>
      </c>
      <c r="D19" s="9" t="s">
        <v>34</v>
      </c>
      <c r="E19" s="9">
        <v>8</v>
      </c>
      <c r="F19" s="9"/>
      <c r="G19" s="9"/>
      <c r="H19" s="10"/>
      <c r="I19" s="9">
        <f t="shared" si="0"/>
        <v>8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7.5" x14ac:dyDescent="0.25">
      <c r="A23" s="8"/>
      <c r="B23" s="9"/>
      <c r="C23" s="9"/>
      <c r="D23" s="22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0</v>
      </c>
      <c r="G28" s="17"/>
      <c r="H28" s="18"/>
      <c r="I28" s="17">
        <f t="shared" ref="I28" si="2">(E28-SUM(F28:G28))-K28</f>
        <v>117</v>
      </c>
      <c r="J28" s="18"/>
      <c r="K28" s="17">
        <f>SUM(K14:K27)</f>
        <v>0</v>
      </c>
      <c r="L28" s="18">
        <f t="shared" ref="L28" si="3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52" t="s">
        <v>26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47" t="s">
        <v>28</v>
      </c>
      <c r="H33" s="47"/>
      <c r="I33" s="47"/>
      <c r="J33" s="47"/>
    </row>
    <row r="34" spans="1:10" ht="62.25" customHeight="1" x14ac:dyDescent="0.25">
      <c r="B34" s="48"/>
      <c r="C34" s="48"/>
      <c r="D34" s="48"/>
      <c r="G34" s="49"/>
      <c r="H34" s="49"/>
      <c r="I34" s="49"/>
      <c r="J34" s="49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MII. ELVIRA GOMEZ BARRIENTOS</v>
      </c>
      <c r="C37" s="42"/>
      <c r="D37" s="42"/>
      <c r="E37" s="13"/>
      <c r="F37" s="13"/>
      <c r="G37" s="43" t="s">
        <v>49</v>
      </c>
      <c r="H37" s="43"/>
      <c r="I37" s="43"/>
      <c r="J37" s="4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E17" sqref="E17"/>
    </sheetView>
  </sheetViews>
  <sheetFormatPr baseColWidth="10" defaultColWidth="11.453125" defaultRowHeight="12.5" x14ac:dyDescent="0.25"/>
  <cols>
    <col min="1" max="1" width="42.26953125" style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7" t="s">
        <v>30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3" x14ac:dyDescent="0.3">
      <c r="A6" s="58" t="s">
        <v>2</v>
      </c>
      <c r="B6" s="58"/>
      <c r="C6" s="58"/>
      <c r="D6" s="58"/>
      <c r="E6" s="59"/>
      <c r="F6" s="59"/>
      <c r="G6" s="59"/>
      <c r="H6" s="5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9">
        <v>2</v>
      </c>
      <c r="C8" s="49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55" t="s">
        <v>7</v>
      </c>
      <c r="J8" s="55"/>
      <c r="K8" s="55"/>
      <c r="L8" s="49" t="str">
        <f>'1'!L8</f>
        <v>SEP 2023-ENE 2024</v>
      </c>
      <c r="M8" s="49"/>
      <c r="N8" s="49"/>
    </row>
    <row r="10" spans="1:14" ht="13" x14ac:dyDescent="0.3">
      <c r="A10" s="4" t="s">
        <v>8</v>
      </c>
      <c r="B10" s="49" t="str">
        <f>'1'!B10</f>
        <v>MII. ELVIRA GOMEZ BARRIENTOS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56" t="s">
        <v>9</v>
      </c>
      <c r="B12" s="53" t="s">
        <v>10</v>
      </c>
      <c r="C12" s="53" t="s">
        <v>11</v>
      </c>
      <c r="D12" s="44" t="s">
        <v>12</v>
      </c>
      <c r="E12" s="44" t="s">
        <v>13</v>
      </c>
      <c r="F12" s="44" t="s">
        <v>14</v>
      </c>
      <c r="G12" s="44"/>
      <c r="H12" s="44" t="s">
        <v>15</v>
      </c>
      <c r="I12" s="44" t="s">
        <v>16</v>
      </c>
      <c r="J12" s="44" t="s">
        <v>17</v>
      </c>
      <c r="K12" s="44" t="s">
        <v>18</v>
      </c>
      <c r="L12" s="44" t="s">
        <v>19</v>
      </c>
      <c r="M12" s="44" t="s">
        <v>20</v>
      </c>
      <c r="N12" s="50" t="s">
        <v>21</v>
      </c>
    </row>
    <row r="13" spans="1:14" ht="13" x14ac:dyDescent="0.25">
      <c r="A13" s="57"/>
      <c r="B13" s="54"/>
      <c r="C13" s="54"/>
      <c r="D13" s="45"/>
      <c r="E13" s="45"/>
      <c r="F13" s="7" t="s">
        <v>22</v>
      </c>
      <c r="G13" s="7" t="s">
        <v>23</v>
      </c>
      <c r="H13" s="45"/>
      <c r="I13" s="45"/>
      <c r="J13" s="45"/>
      <c r="K13" s="45"/>
      <c r="L13" s="45"/>
      <c r="M13" s="45"/>
      <c r="N13" s="51"/>
    </row>
    <row r="14" spans="1:14" s="11" customFormat="1" x14ac:dyDescent="0.25">
      <c r="A14" s="11" t="s">
        <v>37</v>
      </c>
      <c r="B14" s="28" t="s">
        <v>21</v>
      </c>
      <c r="C14" s="9" t="str">
        <f>'1'!C14</f>
        <v>101C</v>
      </c>
      <c r="D14" s="9" t="str">
        <f>'1'!D14</f>
        <v>IIND</v>
      </c>
      <c r="E14" s="9">
        <f>'1'!E14</f>
        <v>23</v>
      </c>
      <c r="F14" s="9">
        <v>12</v>
      </c>
      <c r="G14" s="9"/>
      <c r="H14" s="10">
        <f t="shared" ref="H14" si="0">F14/E14</f>
        <v>0.52173913043478259</v>
      </c>
      <c r="I14" s="9">
        <f t="shared" ref="I14" si="1">(E14-SUM(F14:G14))-K14</f>
        <v>11</v>
      </c>
      <c r="J14" s="10">
        <f t="shared" ref="J14" si="2">I14/E14</f>
        <v>0.47826086956521741</v>
      </c>
      <c r="K14" s="9"/>
      <c r="L14" s="10">
        <f t="shared" ref="L14" si="3">K14/E14</f>
        <v>0</v>
      </c>
      <c r="M14" s="9">
        <v>41.87</v>
      </c>
      <c r="N14" s="15">
        <v>0.52</v>
      </c>
    </row>
    <row r="15" spans="1:14" s="11" customFormat="1" x14ac:dyDescent="0.25">
      <c r="A15" s="11" t="s">
        <v>37</v>
      </c>
      <c r="B15" s="28" t="s">
        <v>44</v>
      </c>
      <c r="C15" s="9" t="s">
        <v>48</v>
      </c>
      <c r="D15" s="9" t="str">
        <f>'1'!D15</f>
        <v>IIND</v>
      </c>
      <c r="E15" s="9">
        <v>23</v>
      </c>
      <c r="F15" s="9">
        <v>15</v>
      </c>
      <c r="G15" s="9"/>
      <c r="H15" s="10">
        <f t="shared" ref="H15" si="4">F15/E15</f>
        <v>0.65217391304347827</v>
      </c>
      <c r="I15" s="9">
        <f t="shared" ref="I15" si="5">(E15-SUM(F15:G15))-K15</f>
        <v>8</v>
      </c>
      <c r="J15" s="10">
        <f t="shared" ref="J15" si="6">I15/E15</f>
        <v>0.34782608695652173</v>
      </c>
      <c r="K15" s="9"/>
      <c r="L15" s="10">
        <f t="shared" ref="L15" si="7">K15/E15</f>
        <v>0</v>
      </c>
      <c r="M15" s="9">
        <v>49.26</v>
      </c>
      <c r="N15" s="15">
        <v>0.65</v>
      </c>
    </row>
    <row r="16" spans="1:14" s="11" customFormat="1" x14ac:dyDescent="0.25">
      <c r="A16" s="8" t="s">
        <v>38</v>
      </c>
      <c r="B16" s="28" t="s">
        <v>21</v>
      </c>
      <c r="C16" s="28" t="str">
        <f>'1'!C15</f>
        <v>501A</v>
      </c>
      <c r="D16" s="9" t="str">
        <f>'1'!D15</f>
        <v>IIND</v>
      </c>
      <c r="E16" s="9">
        <f>'1'!E15</f>
        <v>25</v>
      </c>
      <c r="F16" s="9">
        <v>6</v>
      </c>
      <c r="G16" s="9"/>
      <c r="H16" s="10">
        <f>F16/E16</f>
        <v>0.24</v>
      </c>
      <c r="I16" s="9">
        <f>(E16-SUM(F16:G16))-K16</f>
        <v>19</v>
      </c>
      <c r="J16" s="10">
        <f>I16/E16</f>
        <v>0.76</v>
      </c>
      <c r="K16" s="9"/>
      <c r="L16" s="10">
        <f>K16/E16</f>
        <v>0</v>
      </c>
      <c r="M16" s="9">
        <v>19.28</v>
      </c>
      <c r="N16" s="15">
        <v>0.24</v>
      </c>
    </row>
    <row r="17" spans="1:14" s="11" customFormat="1" x14ac:dyDescent="0.25">
      <c r="A17" s="8" t="s">
        <v>38</v>
      </c>
      <c r="B17" s="28" t="s">
        <v>21</v>
      </c>
      <c r="C17" s="28" t="str">
        <f>'1'!C16</f>
        <v>501B</v>
      </c>
      <c r="D17" s="9" t="str">
        <f>'1'!D16</f>
        <v>IIND</v>
      </c>
      <c r="E17" s="9">
        <f>'1'!E16</f>
        <v>24</v>
      </c>
      <c r="F17" s="9">
        <v>16</v>
      </c>
      <c r="G17" s="9"/>
      <c r="H17" s="10">
        <f>F17/E17</f>
        <v>0.66666666666666663</v>
      </c>
      <c r="I17" s="9">
        <f>(E17-SUM(F17:G17))-K17</f>
        <v>8</v>
      </c>
      <c r="J17" s="10">
        <f>I17/E17</f>
        <v>0.33333333333333331</v>
      </c>
      <c r="K17" s="9"/>
      <c r="L17" s="10">
        <f>K17/E17</f>
        <v>0</v>
      </c>
      <c r="M17" s="9">
        <v>59.66</v>
      </c>
      <c r="N17" s="15">
        <v>0.67</v>
      </c>
    </row>
    <row r="18" spans="1:14" s="11" customFormat="1" x14ac:dyDescent="0.25">
      <c r="A18" s="8" t="s">
        <v>38</v>
      </c>
      <c r="B18" s="28" t="s">
        <v>44</v>
      </c>
      <c r="C18" s="28" t="s">
        <v>40</v>
      </c>
      <c r="D18" s="9" t="str">
        <f>'1'!D17</f>
        <v>IIND</v>
      </c>
      <c r="E18" s="9">
        <v>24</v>
      </c>
      <c r="F18" s="9">
        <v>15</v>
      </c>
      <c r="G18" s="9"/>
      <c r="H18" s="10">
        <f>F18/E18</f>
        <v>0.625</v>
      </c>
      <c r="I18" s="9">
        <f>(E18-SUM(F18:G18))-K18</f>
        <v>9</v>
      </c>
      <c r="J18" s="10">
        <f>I18/E18</f>
        <v>0.375</v>
      </c>
      <c r="K18" s="9"/>
      <c r="L18" s="10">
        <f>K18/E18</f>
        <v>0</v>
      </c>
      <c r="M18" s="9">
        <v>53.04</v>
      </c>
      <c r="N18" s="15">
        <v>0.63</v>
      </c>
    </row>
    <row r="19" spans="1:14" s="11" customFormat="1" x14ac:dyDescent="0.25">
      <c r="A19" s="8" t="s">
        <v>41</v>
      </c>
      <c r="B19" s="28" t="s">
        <v>21</v>
      </c>
      <c r="C19" s="28" t="str">
        <f>'1'!C17</f>
        <v>701A</v>
      </c>
      <c r="D19" s="9" t="str">
        <f>'1'!D17</f>
        <v>IIND</v>
      </c>
      <c r="E19" s="9">
        <f>'1'!E17</f>
        <v>12</v>
      </c>
      <c r="F19" s="9">
        <v>12</v>
      </c>
      <c r="G19" s="9"/>
      <c r="H19" s="10">
        <f>F19/E19</f>
        <v>1</v>
      </c>
      <c r="I19" s="9">
        <f>(E19-SUM(F19:G19))-K19</f>
        <v>0</v>
      </c>
      <c r="J19" s="10">
        <f>I19/E19</f>
        <v>0</v>
      </c>
      <c r="K19" s="9"/>
      <c r="L19" s="10">
        <f>K19/E19</f>
        <v>0</v>
      </c>
      <c r="M19" s="9">
        <v>90.58</v>
      </c>
      <c r="N19" s="15">
        <v>1</v>
      </c>
    </row>
    <row r="20" spans="1:14" s="11" customFormat="1" x14ac:dyDescent="0.25">
      <c r="A20" s="8" t="s">
        <v>31</v>
      </c>
      <c r="B20" s="28" t="s">
        <v>21</v>
      </c>
      <c r="C20" s="28" t="str">
        <f>'1'!C18</f>
        <v>701A</v>
      </c>
      <c r="D20" s="9" t="str">
        <f>'1'!D18</f>
        <v>IIND</v>
      </c>
      <c r="E20" s="9">
        <f>'1'!E18</f>
        <v>25</v>
      </c>
      <c r="F20" s="9">
        <v>10</v>
      </c>
      <c r="G20" s="9"/>
      <c r="H20" s="10">
        <f>F20/E20</f>
        <v>0.4</v>
      </c>
      <c r="I20" s="9">
        <f>(E20-SUM(F20:G20))-K20</f>
        <v>15</v>
      </c>
      <c r="J20" s="10">
        <f>I20/E20</f>
        <v>0.6</v>
      </c>
      <c r="K20" s="9"/>
      <c r="L20" s="10">
        <f>K20/E20</f>
        <v>0</v>
      </c>
      <c r="M20" s="9">
        <v>36.35</v>
      </c>
      <c r="N20" s="15">
        <v>0.4</v>
      </c>
    </row>
    <row r="21" spans="1:14" s="11" customFormat="1" x14ac:dyDescent="0.25">
      <c r="A21" s="8" t="s">
        <v>31</v>
      </c>
      <c r="B21" s="28" t="s">
        <v>44</v>
      </c>
      <c r="C21" s="28" t="s">
        <v>35</v>
      </c>
      <c r="D21" s="9" t="str">
        <f>'1'!D19</f>
        <v>IIND</v>
      </c>
      <c r="E21" s="9">
        <v>25</v>
      </c>
      <c r="F21" s="9">
        <v>13</v>
      </c>
      <c r="G21" s="9"/>
      <c r="H21" s="10">
        <f t="shared" ref="H21" si="8">F21/E21</f>
        <v>0.52</v>
      </c>
      <c r="I21" s="9">
        <f t="shared" ref="I21" si="9">(E21-SUM(F21:G21))-K21</f>
        <v>12</v>
      </c>
      <c r="J21" s="10">
        <f t="shared" ref="J21" si="10">I21/E21</f>
        <v>0.48</v>
      </c>
      <c r="K21" s="9"/>
      <c r="L21" s="10">
        <f t="shared" ref="L21" si="11">K21/E21</f>
        <v>0</v>
      </c>
      <c r="M21" s="29">
        <v>44.89</v>
      </c>
      <c r="N21" s="15">
        <v>0.52</v>
      </c>
    </row>
    <row r="22" spans="1:14" s="11" customFormat="1" x14ac:dyDescent="0.25">
      <c r="A22" s="8" t="s">
        <v>31</v>
      </c>
      <c r="B22" s="28" t="s">
        <v>21</v>
      </c>
      <c r="C22" s="28" t="s">
        <v>42</v>
      </c>
      <c r="D22" s="9" t="s">
        <v>34</v>
      </c>
      <c r="E22" s="9">
        <v>8</v>
      </c>
      <c r="F22" s="9">
        <v>2</v>
      </c>
      <c r="G22" s="9"/>
      <c r="H22" s="10">
        <f t="shared" ref="H22:H23" si="12">F22/E22</f>
        <v>0.25</v>
      </c>
      <c r="I22" s="9">
        <f t="shared" ref="I22:I23" si="13">(E22-SUM(F22:G22))-K22</f>
        <v>6</v>
      </c>
      <c r="J22" s="10">
        <f t="shared" ref="J22:J23" si="14">I22/E22</f>
        <v>0.75</v>
      </c>
      <c r="K22" s="9"/>
      <c r="L22" s="10">
        <f t="shared" ref="L22:L23" si="15">K22/E22</f>
        <v>0</v>
      </c>
      <c r="M22" s="29">
        <v>20</v>
      </c>
      <c r="N22" s="15">
        <v>0.25</v>
      </c>
    </row>
    <row r="23" spans="1:14" s="11" customFormat="1" x14ac:dyDescent="0.25">
      <c r="A23" s="8" t="s">
        <v>31</v>
      </c>
      <c r="B23" s="28" t="s">
        <v>44</v>
      </c>
      <c r="C23" s="28" t="s">
        <v>42</v>
      </c>
      <c r="D23" s="9" t="s">
        <v>34</v>
      </c>
      <c r="E23" s="9">
        <v>8</v>
      </c>
      <c r="F23" s="9">
        <v>5</v>
      </c>
      <c r="G23" s="9"/>
      <c r="H23" s="10">
        <f t="shared" si="12"/>
        <v>0.625</v>
      </c>
      <c r="I23" s="9">
        <f t="shared" si="13"/>
        <v>3</v>
      </c>
      <c r="J23" s="10">
        <f t="shared" si="14"/>
        <v>0.375</v>
      </c>
      <c r="K23" s="9"/>
      <c r="L23" s="10">
        <f t="shared" si="15"/>
        <v>0</v>
      </c>
      <c r="M23" s="9">
        <v>51.38</v>
      </c>
      <c r="N23" s="15">
        <v>0.63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197</v>
      </c>
      <c r="F28" s="17">
        <f>SUM(F14:F27)</f>
        <v>106</v>
      </c>
      <c r="G28" s="17"/>
      <c r="H28" s="18"/>
      <c r="I28" s="17">
        <f t="shared" ref="I28" si="16">(E28-SUM(F28:G28))-K28</f>
        <v>91</v>
      </c>
      <c r="J28" s="18"/>
      <c r="K28" s="17">
        <f>SUM(K14:K27)</f>
        <v>0</v>
      </c>
      <c r="L28" s="18">
        <f t="shared" ref="L28" si="17">K28/E28</f>
        <v>0</v>
      </c>
      <c r="M28" s="17">
        <f>AVERAGE(M14:M27)</f>
        <v>46.631</v>
      </c>
      <c r="N28" s="19">
        <f>AVERAGE(N14:N27)</f>
        <v>0.55100000000000005</v>
      </c>
    </row>
    <row r="30" spans="1:14" ht="120" customHeight="1" x14ac:dyDescent="0.25">
      <c r="A30" s="52" t="s">
        <v>26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47" t="s">
        <v>28</v>
      </c>
      <c r="H33" s="47"/>
      <c r="I33" s="47"/>
      <c r="J33" s="47"/>
    </row>
    <row r="34" spans="1:10" ht="62.25" customHeight="1" x14ac:dyDescent="0.25">
      <c r="B34" s="48"/>
      <c r="C34" s="48"/>
      <c r="D34" s="48"/>
      <c r="G34" s="49"/>
      <c r="H34" s="49"/>
      <c r="I34" s="49"/>
      <c r="J34" s="49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MII. ELVIRA GOMEZ BARRIENTOS</v>
      </c>
      <c r="C37" s="42"/>
      <c r="D37" s="42"/>
      <c r="E37" s="13"/>
      <c r="F37" s="13"/>
      <c r="G37" s="43" t="s">
        <v>49</v>
      </c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6" zoomScale="75" zoomScaleNormal="85" zoomScaleSheetLayoutView="100" workbookViewId="0">
      <selection activeCell="E14" sqref="E14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7" t="s">
        <v>30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3" x14ac:dyDescent="0.3">
      <c r="A6" s="58" t="s">
        <v>2</v>
      </c>
      <c r="B6" s="58"/>
      <c r="C6" s="58"/>
      <c r="D6" s="58"/>
      <c r="E6" s="59"/>
      <c r="F6" s="59"/>
      <c r="G6" s="59"/>
      <c r="H6" s="5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9">
        <v>3</v>
      </c>
      <c r="C8" s="49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55" t="s">
        <v>7</v>
      </c>
      <c r="J8" s="55"/>
      <c r="K8" s="55"/>
      <c r="L8" s="49" t="str">
        <f>'1'!L8</f>
        <v>SEP 2023-ENE 2024</v>
      </c>
      <c r="M8" s="49"/>
      <c r="N8" s="49"/>
    </row>
    <row r="10" spans="1:14" ht="13" x14ac:dyDescent="0.3">
      <c r="A10" s="4" t="s">
        <v>8</v>
      </c>
      <c r="B10" s="49" t="str">
        <f>'1'!B10</f>
        <v>MII. ELVIRA GOMEZ BARRIENTOS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56" t="s">
        <v>9</v>
      </c>
      <c r="B12" s="53" t="s">
        <v>10</v>
      </c>
      <c r="C12" s="53" t="s">
        <v>11</v>
      </c>
      <c r="D12" s="44" t="s">
        <v>12</v>
      </c>
      <c r="E12" s="44" t="s">
        <v>13</v>
      </c>
      <c r="F12" s="44" t="s">
        <v>14</v>
      </c>
      <c r="G12" s="44"/>
      <c r="H12" s="44" t="s">
        <v>15</v>
      </c>
      <c r="I12" s="44" t="s">
        <v>16</v>
      </c>
      <c r="J12" s="44" t="s">
        <v>17</v>
      </c>
      <c r="K12" s="44" t="s">
        <v>18</v>
      </c>
      <c r="L12" s="44" t="s">
        <v>19</v>
      </c>
      <c r="M12" s="44" t="s">
        <v>20</v>
      </c>
      <c r="N12" s="50" t="s">
        <v>21</v>
      </c>
    </row>
    <row r="13" spans="1:14" ht="13" x14ac:dyDescent="0.25">
      <c r="A13" s="57"/>
      <c r="B13" s="54"/>
      <c r="C13" s="54"/>
      <c r="D13" s="45"/>
      <c r="E13" s="45"/>
      <c r="F13" s="7" t="s">
        <v>22</v>
      </c>
      <c r="G13" s="7" t="s">
        <v>23</v>
      </c>
      <c r="H13" s="45"/>
      <c r="I13" s="45"/>
      <c r="J13" s="45"/>
      <c r="K13" s="45"/>
      <c r="L13" s="45"/>
      <c r="M13" s="45"/>
      <c r="N13" s="51"/>
    </row>
    <row r="14" spans="1:14" s="11" customFormat="1" x14ac:dyDescent="0.25">
      <c r="A14" s="11" t="s">
        <v>37</v>
      </c>
      <c r="B14" s="33" t="s">
        <v>45</v>
      </c>
      <c r="C14" s="33" t="str">
        <f>'1'!C14</f>
        <v>101C</v>
      </c>
      <c r="D14" s="33" t="str">
        <f>'1'!D14</f>
        <v>IIND</v>
      </c>
      <c r="E14" s="33">
        <f>'1'!E14</f>
        <v>23</v>
      </c>
      <c r="F14" s="33">
        <v>13</v>
      </c>
      <c r="G14" s="30"/>
      <c r="H14" s="31"/>
      <c r="I14" s="33">
        <f t="shared" ref="I14:I28" si="0">(E14-SUM(F14:G14))-K14</f>
        <v>10</v>
      </c>
      <c r="J14" s="34"/>
      <c r="K14" s="33">
        <v>0</v>
      </c>
      <c r="L14" s="34">
        <f t="shared" ref="L14:L28" si="1">K14/E14</f>
        <v>0</v>
      </c>
      <c r="M14" s="33">
        <v>45</v>
      </c>
      <c r="N14" s="35">
        <v>0.56999999999999995</v>
      </c>
    </row>
    <row r="15" spans="1:14" s="11" customFormat="1" x14ac:dyDescent="0.25">
      <c r="A15" s="8" t="s">
        <v>38</v>
      </c>
      <c r="B15" s="33" t="s">
        <v>44</v>
      </c>
      <c r="C15" s="33" t="s">
        <v>39</v>
      </c>
      <c r="D15" s="33" t="str">
        <f>'1'!D16</f>
        <v>IIND</v>
      </c>
      <c r="E15" s="33">
        <f>'1'!E15</f>
        <v>25</v>
      </c>
      <c r="F15" s="33">
        <v>13</v>
      </c>
      <c r="G15" s="30"/>
      <c r="H15" s="31"/>
      <c r="I15" s="33">
        <f t="shared" si="0"/>
        <v>12</v>
      </c>
      <c r="J15" s="34"/>
      <c r="K15" s="33">
        <v>0</v>
      </c>
      <c r="L15" s="34">
        <f t="shared" si="1"/>
        <v>0</v>
      </c>
      <c r="M15" s="33">
        <v>41</v>
      </c>
      <c r="N15" s="35">
        <v>0.52</v>
      </c>
    </row>
    <row r="16" spans="1:14" s="11" customFormat="1" x14ac:dyDescent="0.25">
      <c r="A16" s="8" t="s">
        <v>38</v>
      </c>
      <c r="B16" s="33" t="s">
        <v>45</v>
      </c>
      <c r="C16" s="33" t="s">
        <v>39</v>
      </c>
      <c r="D16" s="33" t="str">
        <f>'1'!D17</f>
        <v>IIND</v>
      </c>
      <c r="E16" s="33">
        <v>25</v>
      </c>
      <c r="F16" s="33">
        <v>14</v>
      </c>
      <c r="G16" s="30"/>
      <c r="H16" s="31"/>
      <c r="I16" s="33">
        <f t="shared" si="0"/>
        <v>11</v>
      </c>
      <c r="J16" s="34"/>
      <c r="K16" s="33">
        <v>0</v>
      </c>
      <c r="L16" s="34">
        <f t="shared" si="1"/>
        <v>0</v>
      </c>
      <c r="M16" s="33">
        <v>43</v>
      </c>
      <c r="N16" s="35">
        <v>0.56000000000000005</v>
      </c>
    </row>
    <row r="17" spans="1:14" s="11" customFormat="1" x14ac:dyDescent="0.25">
      <c r="A17" s="8" t="s">
        <v>38</v>
      </c>
      <c r="B17" s="33" t="s">
        <v>45</v>
      </c>
      <c r="C17" s="33" t="s">
        <v>40</v>
      </c>
      <c r="D17" s="33" t="str">
        <f>'1'!D17</f>
        <v>IIND</v>
      </c>
      <c r="E17" s="33">
        <v>24</v>
      </c>
      <c r="F17" s="33">
        <v>12</v>
      </c>
      <c r="G17" s="30"/>
      <c r="H17" s="31"/>
      <c r="I17" s="33">
        <f t="shared" si="0"/>
        <v>12</v>
      </c>
      <c r="J17" s="34"/>
      <c r="K17" s="33">
        <v>0</v>
      </c>
      <c r="L17" s="34">
        <f t="shared" si="1"/>
        <v>0</v>
      </c>
      <c r="M17" s="33">
        <v>46</v>
      </c>
      <c r="N17" s="35">
        <v>0.5</v>
      </c>
    </row>
    <row r="18" spans="1:14" s="11" customFormat="1" x14ac:dyDescent="0.25">
      <c r="A18" s="8" t="s">
        <v>41</v>
      </c>
      <c r="B18" s="33" t="s">
        <v>44</v>
      </c>
      <c r="C18" s="33" t="s">
        <v>35</v>
      </c>
      <c r="D18" s="33" t="str">
        <f>'1'!D18</f>
        <v>IIND</v>
      </c>
      <c r="E18" s="33">
        <v>12</v>
      </c>
      <c r="F18" s="33">
        <v>12</v>
      </c>
      <c r="G18" s="30"/>
      <c r="H18" s="31"/>
      <c r="I18" s="33">
        <f t="shared" si="0"/>
        <v>0</v>
      </c>
      <c r="J18" s="34"/>
      <c r="K18" s="33">
        <v>0</v>
      </c>
      <c r="L18" s="34">
        <f t="shared" si="1"/>
        <v>0</v>
      </c>
      <c r="M18" s="33">
        <v>92</v>
      </c>
      <c r="N18" s="35">
        <v>1</v>
      </c>
    </row>
    <row r="19" spans="1:14" s="11" customFormat="1" x14ac:dyDescent="0.25">
      <c r="A19" s="8" t="s">
        <v>31</v>
      </c>
      <c r="B19" s="33" t="s">
        <v>45</v>
      </c>
      <c r="C19" s="33" t="s">
        <v>35</v>
      </c>
      <c r="D19" s="33" t="str">
        <f>'1'!D19</f>
        <v>IIND</v>
      </c>
      <c r="E19" s="33">
        <v>25</v>
      </c>
      <c r="F19" s="33">
        <v>14</v>
      </c>
      <c r="G19" s="30"/>
      <c r="H19" s="31"/>
      <c r="I19" s="33">
        <f t="shared" si="0"/>
        <v>11</v>
      </c>
      <c r="J19" s="34"/>
      <c r="K19" s="33">
        <v>0</v>
      </c>
      <c r="L19" s="34">
        <f t="shared" si="1"/>
        <v>0</v>
      </c>
      <c r="M19" s="36">
        <v>45</v>
      </c>
      <c r="N19" s="35">
        <v>0.56000000000000005</v>
      </c>
    </row>
    <row r="20" spans="1:14" s="11" customFormat="1" x14ac:dyDescent="0.25">
      <c r="A20" s="8" t="s">
        <v>31</v>
      </c>
      <c r="B20" s="33" t="s">
        <v>45</v>
      </c>
      <c r="C20" s="33" t="s">
        <v>42</v>
      </c>
      <c r="D20" s="33" t="s">
        <v>34</v>
      </c>
      <c r="E20" s="33">
        <v>8</v>
      </c>
      <c r="F20" s="33">
        <v>5</v>
      </c>
      <c r="G20" s="30"/>
      <c r="H20" s="31"/>
      <c r="I20" s="33">
        <f t="shared" si="0"/>
        <v>3</v>
      </c>
      <c r="J20" s="34"/>
      <c r="K20" s="33">
        <v>0</v>
      </c>
      <c r="L20" s="34">
        <f t="shared" si="1"/>
        <v>0</v>
      </c>
      <c r="M20" s="33">
        <v>52</v>
      </c>
      <c r="N20" s="35">
        <v>0.63</v>
      </c>
    </row>
    <row r="21" spans="1:14" s="11" customFormat="1" x14ac:dyDescent="0.25">
      <c r="B21" s="30"/>
      <c r="C21" s="30"/>
      <c r="D21" s="30"/>
      <c r="E21" s="30"/>
      <c r="F21" s="30"/>
      <c r="G21" s="30"/>
      <c r="H21" s="31"/>
      <c r="I21" s="30"/>
      <c r="J21" s="31"/>
      <c r="K21" s="30"/>
      <c r="L21" s="31"/>
      <c r="M21" s="30"/>
      <c r="N21" s="32"/>
    </row>
    <row r="22" spans="1:14" s="11" customFormat="1" x14ac:dyDescent="0.25">
      <c r="A22" s="8"/>
      <c r="B22" s="30"/>
      <c r="C22" s="30"/>
      <c r="D22" s="30"/>
      <c r="E22" s="30"/>
      <c r="F22" s="30"/>
      <c r="G22" s="30"/>
      <c r="H22" s="31"/>
      <c r="I22" s="30"/>
      <c r="J22" s="31"/>
      <c r="K22" s="30"/>
      <c r="L22" s="31"/>
      <c r="M22" s="30"/>
      <c r="N22" s="32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83</v>
      </c>
      <c r="G28" s="17">
        <f>SUM(G14:G27)</f>
        <v>0</v>
      </c>
      <c r="H28" s="18">
        <f>SUM(F28:G28)/E28</f>
        <v>0.58450704225352113</v>
      </c>
      <c r="I28" s="17">
        <f t="shared" si="0"/>
        <v>59</v>
      </c>
      <c r="J28" s="18">
        <f t="shared" ref="J28" si="2">I28/E28</f>
        <v>0.41549295774647887</v>
      </c>
      <c r="K28" s="17">
        <f>SUM(K14:K27)</f>
        <v>0</v>
      </c>
      <c r="L28" s="18">
        <f t="shared" si="1"/>
        <v>0</v>
      </c>
      <c r="M28" s="17">
        <f>AVERAGE(M14:M27)</f>
        <v>52</v>
      </c>
      <c r="N28" s="19">
        <f>AVERAGE(N14:N27)</f>
        <v>0.62</v>
      </c>
    </row>
    <row r="30" spans="1:14" ht="120" customHeight="1" x14ac:dyDescent="0.25">
      <c r="A30" s="52" t="s">
        <v>26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47" t="s">
        <v>28</v>
      </c>
      <c r="H33" s="47"/>
      <c r="I33" s="47"/>
      <c r="J33" s="47"/>
    </row>
    <row r="34" spans="1:10" ht="62.25" customHeight="1" x14ac:dyDescent="0.25">
      <c r="B34" s="48"/>
      <c r="C34" s="48"/>
      <c r="D34" s="48"/>
      <c r="G34" s="49"/>
      <c r="H34" s="49"/>
      <c r="I34" s="49"/>
      <c r="J34" s="49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MII. ELVIRA GOMEZ BARRIENTOS</v>
      </c>
      <c r="C37" s="42"/>
      <c r="D37" s="42"/>
      <c r="E37" s="13"/>
      <c r="F37" s="13"/>
      <c r="G37" s="43" t="s">
        <v>49</v>
      </c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Q24" sqref="Q24"/>
    </sheetView>
  </sheetViews>
  <sheetFormatPr baseColWidth="10" defaultColWidth="11.453125" defaultRowHeight="12.5" x14ac:dyDescent="0.25"/>
  <cols>
    <col min="1" max="1" width="38.632812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3" width="12.36328125" style="1" bestFit="1" customWidth="1"/>
    <col min="14" max="16384" width="11.453125" style="1"/>
  </cols>
  <sheetData>
    <row r="1" spans="1:14" ht="62.25" customHeight="1" x14ac:dyDescent="0.2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7" t="s">
        <v>30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3" x14ac:dyDescent="0.3">
      <c r="A6" s="58" t="s">
        <v>2</v>
      </c>
      <c r="B6" s="58"/>
      <c r="C6" s="58"/>
      <c r="D6" s="58"/>
      <c r="E6" s="59"/>
      <c r="F6" s="59"/>
      <c r="G6" s="59"/>
      <c r="H6" s="5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9">
        <v>4</v>
      </c>
      <c r="C8" s="49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55" t="s">
        <v>7</v>
      </c>
      <c r="J8" s="55"/>
      <c r="K8" s="55"/>
      <c r="L8" s="49" t="str">
        <f>'1'!L8</f>
        <v>SEP 2023-ENE 2024</v>
      </c>
      <c r="M8" s="49"/>
      <c r="N8" s="49"/>
    </row>
    <row r="10" spans="1:14" ht="13" x14ac:dyDescent="0.3">
      <c r="A10" s="4" t="s">
        <v>8</v>
      </c>
      <c r="B10" s="49" t="str">
        <f>'1'!B10</f>
        <v>MII. ELVIRA GOMEZ BARRIENTOS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56" t="s">
        <v>9</v>
      </c>
      <c r="B12" s="53" t="s">
        <v>10</v>
      </c>
      <c r="C12" s="53" t="s">
        <v>11</v>
      </c>
      <c r="D12" s="44" t="s">
        <v>12</v>
      </c>
      <c r="E12" s="44" t="s">
        <v>13</v>
      </c>
      <c r="F12" s="44" t="s">
        <v>14</v>
      </c>
      <c r="G12" s="44"/>
      <c r="H12" s="44" t="s">
        <v>15</v>
      </c>
      <c r="I12" s="44" t="s">
        <v>16</v>
      </c>
      <c r="J12" s="44" t="s">
        <v>17</v>
      </c>
      <c r="K12" s="44" t="s">
        <v>18</v>
      </c>
      <c r="L12" s="44" t="s">
        <v>19</v>
      </c>
      <c r="M12" s="44" t="s">
        <v>20</v>
      </c>
      <c r="N12" s="50" t="s">
        <v>21</v>
      </c>
    </row>
    <row r="13" spans="1:14" ht="13" x14ac:dyDescent="0.25">
      <c r="A13" s="57"/>
      <c r="B13" s="54"/>
      <c r="C13" s="54"/>
      <c r="D13" s="45"/>
      <c r="E13" s="45"/>
      <c r="F13" s="7" t="s">
        <v>22</v>
      </c>
      <c r="G13" s="7" t="s">
        <v>23</v>
      </c>
      <c r="H13" s="45"/>
      <c r="I13" s="45"/>
      <c r="J13" s="45"/>
      <c r="K13" s="45"/>
      <c r="L13" s="45"/>
      <c r="M13" s="45"/>
      <c r="N13" s="51"/>
    </row>
    <row r="14" spans="1:14" s="11" customFormat="1" ht="14.5" x14ac:dyDescent="0.35">
      <c r="A14" s="9" t="str">
        <f>'3'!A14</f>
        <v>FUNDAMENTOS DE INVESTIGACION</v>
      </c>
      <c r="B14" s="33" t="s">
        <v>50</v>
      </c>
      <c r="C14" s="33" t="str">
        <f>'1'!C14</f>
        <v>101C</v>
      </c>
      <c r="D14" s="33" t="str">
        <f>'1'!D14</f>
        <v>IIND</v>
      </c>
      <c r="E14" s="33">
        <f>'1'!E14</f>
        <v>23</v>
      </c>
      <c r="F14" s="33">
        <v>14</v>
      </c>
      <c r="G14" s="33"/>
      <c r="H14" s="34">
        <f t="shared" ref="H14:H19" si="0">F14/E14</f>
        <v>0.60869565217391308</v>
      </c>
      <c r="I14" s="33">
        <f t="shared" ref="I14:I28" si="1">(E14-SUM(F14:G14))-K14</f>
        <v>9</v>
      </c>
      <c r="J14" s="34">
        <f t="shared" ref="J14:J28" si="2">I14/E14</f>
        <v>0.39130434782608697</v>
      </c>
      <c r="K14" s="33"/>
      <c r="L14" s="34">
        <f t="shared" ref="L14:L28" si="3">K14/E14</f>
        <v>0</v>
      </c>
      <c r="M14" s="37">
        <v>47.826086956521742</v>
      </c>
      <c r="N14" s="35">
        <v>0.61</v>
      </c>
    </row>
    <row r="15" spans="1:14" s="11" customFormat="1" ht="14.5" x14ac:dyDescent="0.35">
      <c r="A15" s="9" t="str">
        <f>'3'!A15</f>
        <v>ADMINISTRACION DE OPERACIONES I</v>
      </c>
      <c r="B15" s="33" t="s">
        <v>51</v>
      </c>
      <c r="C15" s="33" t="s">
        <v>39</v>
      </c>
      <c r="D15" s="33" t="str">
        <f>'1'!D16</f>
        <v>IIND</v>
      </c>
      <c r="E15" s="33">
        <f>'1'!E15</f>
        <v>25</v>
      </c>
      <c r="F15" s="33">
        <v>5</v>
      </c>
      <c r="G15" s="33"/>
      <c r="H15" s="34">
        <f t="shared" si="0"/>
        <v>0.2</v>
      </c>
      <c r="I15" s="33">
        <f t="shared" si="1"/>
        <v>20</v>
      </c>
      <c r="J15" s="34">
        <f t="shared" si="2"/>
        <v>0.8</v>
      </c>
      <c r="K15" s="33"/>
      <c r="L15" s="34">
        <f t="shared" si="3"/>
        <v>0</v>
      </c>
      <c r="M15" s="37">
        <f>AVERAGE('[1]OPERACIONES A '!M9:M33)</f>
        <v>15.8</v>
      </c>
      <c r="N15" s="35">
        <v>0.2</v>
      </c>
    </row>
    <row r="16" spans="1:14" s="11" customFormat="1" ht="14.5" x14ac:dyDescent="0.35">
      <c r="A16" s="9" t="str">
        <f>'3'!A15</f>
        <v>ADMINISTRACION DE OPERACIONES I</v>
      </c>
      <c r="B16" s="33" t="s">
        <v>52</v>
      </c>
      <c r="C16" s="33" t="s">
        <v>39</v>
      </c>
      <c r="D16" s="33" t="str">
        <f>'1'!D17</f>
        <v>IIND</v>
      </c>
      <c r="E16" s="33">
        <v>25</v>
      </c>
      <c r="F16" s="33">
        <v>14</v>
      </c>
      <c r="G16" s="33"/>
      <c r="H16" s="34">
        <f t="shared" si="0"/>
        <v>0.56000000000000005</v>
      </c>
      <c r="I16" s="33">
        <f t="shared" si="1"/>
        <v>11</v>
      </c>
      <c r="J16" s="34">
        <f t="shared" si="2"/>
        <v>0.44</v>
      </c>
      <c r="K16" s="33"/>
      <c r="L16" s="34">
        <f t="shared" si="3"/>
        <v>0</v>
      </c>
      <c r="M16" s="37">
        <f>AVERAGE('[1]OPERACIONES A '!N9:N33)</f>
        <v>41.648333333333341</v>
      </c>
      <c r="N16" s="35">
        <v>0.56000000000000005</v>
      </c>
    </row>
    <row r="17" spans="1:14" s="11" customFormat="1" ht="14.5" x14ac:dyDescent="0.35">
      <c r="A17" s="9" t="str">
        <f>'3'!A16</f>
        <v>ADMINISTRACION DE OPERACIONES I</v>
      </c>
      <c r="B17" s="33" t="s">
        <v>50</v>
      </c>
      <c r="C17" s="33" t="s">
        <v>40</v>
      </c>
      <c r="D17" s="33" t="str">
        <f>'1'!D17</f>
        <v>IIND</v>
      </c>
      <c r="E17" s="33">
        <v>24</v>
      </c>
      <c r="F17" s="33">
        <v>12</v>
      </c>
      <c r="G17" s="33"/>
      <c r="H17" s="34">
        <f t="shared" si="0"/>
        <v>0.5</v>
      </c>
      <c r="I17" s="33">
        <f t="shared" si="1"/>
        <v>12</v>
      </c>
      <c r="J17" s="34">
        <f t="shared" si="2"/>
        <v>0.5</v>
      </c>
      <c r="K17" s="33"/>
      <c r="L17" s="34">
        <f t="shared" si="3"/>
        <v>0</v>
      </c>
      <c r="M17" s="37">
        <f>AVERAGE('[1]OPERACIONES B'!M9:M32)</f>
        <v>41.916666666666664</v>
      </c>
      <c r="N17" s="35">
        <v>0.5</v>
      </c>
    </row>
    <row r="18" spans="1:14" s="11" customFormat="1" ht="14.5" x14ac:dyDescent="0.35">
      <c r="A18" s="9" t="str">
        <f>'3'!A17</f>
        <v>ADMINISTRACION DE OPERACIONES I</v>
      </c>
      <c r="B18" s="33" t="s">
        <v>52</v>
      </c>
      <c r="C18" s="33" t="s">
        <v>40</v>
      </c>
      <c r="D18" s="33" t="str">
        <f>'1'!D18</f>
        <v>IIND</v>
      </c>
      <c r="E18" s="33">
        <v>24</v>
      </c>
      <c r="F18" s="33">
        <v>14</v>
      </c>
      <c r="G18" s="33"/>
      <c r="H18" s="34">
        <f t="shared" si="0"/>
        <v>0.58333333333333337</v>
      </c>
      <c r="I18" s="33">
        <f t="shared" si="1"/>
        <v>10</v>
      </c>
      <c r="J18" s="34">
        <f t="shared" si="2"/>
        <v>0.41666666666666669</v>
      </c>
      <c r="K18" s="33"/>
      <c r="L18" s="34">
        <f t="shared" si="3"/>
        <v>0</v>
      </c>
      <c r="M18" s="37">
        <f>AVERAGE('[1]OPERACIONES B'!N9:N32)</f>
        <v>50.695095486111114</v>
      </c>
      <c r="N18" s="35">
        <v>0.57999999999999996</v>
      </c>
    </row>
    <row r="19" spans="1:14" s="11" customFormat="1" x14ac:dyDescent="0.25">
      <c r="A19" s="9" t="str">
        <f>'3'!A18</f>
        <v>GESTION DE LOS SISTEMAS DE CALIDAD</v>
      </c>
      <c r="B19" s="33" t="s">
        <v>45</v>
      </c>
      <c r="C19" s="33" t="s">
        <v>35</v>
      </c>
      <c r="D19" s="33" t="str">
        <f>'1'!D19</f>
        <v>IIND</v>
      </c>
      <c r="E19" s="33">
        <v>12</v>
      </c>
      <c r="F19" s="33">
        <v>12</v>
      </c>
      <c r="G19" s="33"/>
      <c r="H19" s="34">
        <f t="shared" si="0"/>
        <v>1</v>
      </c>
      <c r="I19" s="33">
        <f t="shared" si="1"/>
        <v>0</v>
      </c>
      <c r="J19" s="34">
        <f t="shared" si="2"/>
        <v>0</v>
      </c>
      <c r="K19" s="33"/>
      <c r="L19" s="34">
        <f t="shared" si="3"/>
        <v>0</v>
      </c>
      <c r="M19" s="38">
        <v>93</v>
      </c>
      <c r="N19" s="35">
        <v>1</v>
      </c>
    </row>
    <row r="20" spans="1:14" s="11" customFormat="1" x14ac:dyDescent="0.25">
      <c r="A20" s="9" t="s">
        <v>41</v>
      </c>
      <c r="B20" s="33" t="s">
        <v>50</v>
      </c>
      <c r="C20" s="33" t="s">
        <v>35</v>
      </c>
      <c r="D20" s="33" t="s">
        <v>34</v>
      </c>
      <c r="E20" s="33">
        <v>12</v>
      </c>
      <c r="F20" s="33">
        <v>12</v>
      </c>
      <c r="G20" s="33"/>
      <c r="H20" s="34">
        <f>F20/E20</f>
        <v>1</v>
      </c>
      <c r="I20" s="33">
        <f>(E20-SUM(F20:G20))-K20</f>
        <v>0</v>
      </c>
      <c r="J20" s="34">
        <f>I20/E20</f>
        <v>0</v>
      </c>
      <c r="K20" s="33"/>
      <c r="L20" s="34">
        <f>K20/E20</f>
        <v>0</v>
      </c>
      <c r="M20" s="38">
        <v>94</v>
      </c>
      <c r="N20" s="35">
        <v>1</v>
      </c>
    </row>
    <row r="21" spans="1:14" s="11" customFormat="1" x14ac:dyDescent="0.25">
      <c r="A21" s="8" t="s">
        <v>31</v>
      </c>
      <c r="B21" s="33" t="s">
        <v>51</v>
      </c>
      <c r="C21" s="33" t="s">
        <v>35</v>
      </c>
      <c r="D21" s="33" t="s">
        <v>34</v>
      </c>
      <c r="E21" s="33">
        <v>25</v>
      </c>
      <c r="F21" s="33">
        <v>13</v>
      </c>
      <c r="G21" s="24"/>
      <c r="H21" s="34">
        <f>F21/E21</f>
        <v>0.52</v>
      </c>
      <c r="I21" s="33">
        <f t="shared" ref="I21:I24" si="4">(E21-SUM(F21:G21))-K21</f>
        <v>12</v>
      </c>
      <c r="J21" s="34">
        <f>I21/E21</f>
        <v>0.48</v>
      </c>
      <c r="K21" s="33"/>
      <c r="L21" s="34">
        <f>K21/E21</f>
        <v>0</v>
      </c>
      <c r="M21" s="38">
        <v>44</v>
      </c>
      <c r="N21" s="35">
        <v>0.52</v>
      </c>
    </row>
    <row r="22" spans="1:14" s="11" customFormat="1" ht="14.5" x14ac:dyDescent="0.35">
      <c r="A22" s="8" t="s">
        <v>31</v>
      </c>
      <c r="B22" s="33" t="s">
        <v>52</v>
      </c>
      <c r="C22" s="33" t="s">
        <v>35</v>
      </c>
      <c r="D22" s="9" t="s">
        <v>34</v>
      </c>
      <c r="E22" s="9">
        <v>25</v>
      </c>
      <c r="F22" s="9">
        <v>22</v>
      </c>
      <c r="G22" s="9"/>
      <c r="H22" s="34">
        <f>F22/E22</f>
        <v>0.88</v>
      </c>
      <c r="I22" s="33">
        <f t="shared" si="4"/>
        <v>3</v>
      </c>
      <c r="J22" s="34">
        <f>I22/E22</f>
        <v>0.12</v>
      </c>
      <c r="K22" s="33"/>
      <c r="L22" s="34">
        <f>K22/E22</f>
        <v>0</v>
      </c>
      <c r="M22" s="37">
        <v>76.842531512605049</v>
      </c>
      <c r="N22" s="35">
        <v>0.88</v>
      </c>
    </row>
    <row r="23" spans="1:14" s="11" customFormat="1" ht="14.5" x14ac:dyDescent="0.35">
      <c r="A23" s="8" t="s">
        <v>31</v>
      </c>
      <c r="B23" s="33" t="s">
        <v>51</v>
      </c>
      <c r="C23" s="9" t="s">
        <v>42</v>
      </c>
      <c r="D23" s="9" t="s">
        <v>34</v>
      </c>
      <c r="E23" s="9">
        <v>8</v>
      </c>
      <c r="F23" s="9">
        <v>8</v>
      </c>
      <c r="G23" s="9"/>
      <c r="H23" s="34">
        <f>F23/E23</f>
        <v>1</v>
      </c>
      <c r="I23" s="33">
        <f t="shared" si="4"/>
        <v>0</v>
      </c>
      <c r="J23" s="34">
        <f t="shared" ref="J23:J24" si="5">I23/E23</f>
        <v>0</v>
      </c>
      <c r="K23" s="33"/>
      <c r="L23" s="34">
        <f>K23/E23</f>
        <v>0</v>
      </c>
      <c r="M23" s="39">
        <v>84.558823529411754</v>
      </c>
      <c r="N23" s="35">
        <v>1</v>
      </c>
    </row>
    <row r="24" spans="1:14" s="11" customFormat="1" ht="14.5" x14ac:dyDescent="0.35">
      <c r="A24" s="8" t="s">
        <v>31</v>
      </c>
      <c r="B24" s="33" t="s">
        <v>52</v>
      </c>
      <c r="C24" s="9" t="s">
        <v>42</v>
      </c>
      <c r="D24" s="9" t="s">
        <v>34</v>
      </c>
      <c r="E24" s="9">
        <v>8</v>
      </c>
      <c r="F24" s="9">
        <v>8</v>
      </c>
      <c r="G24" s="9"/>
      <c r="H24" s="10">
        <f>F24/E24</f>
        <v>1</v>
      </c>
      <c r="I24" s="33">
        <f t="shared" si="4"/>
        <v>0</v>
      </c>
      <c r="J24" s="34">
        <f t="shared" si="5"/>
        <v>0</v>
      </c>
      <c r="K24" s="9"/>
      <c r="L24" s="34">
        <f>K24/E24</f>
        <v>0</v>
      </c>
      <c r="M24" s="37">
        <v>89.375</v>
      </c>
      <c r="N24" s="35">
        <v>1</v>
      </c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211</v>
      </c>
      <c r="F28" s="17">
        <f>SUM(F14:F27)</f>
        <v>134</v>
      </c>
      <c r="G28" s="17">
        <f>SUM(G14:G27)</f>
        <v>0</v>
      </c>
      <c r="H28" s="18">
        <f>SUM(F28:G28)/E28</f>
        <v>0.63507109004739337</v>
      </c>
      <c r="I28" s="17">
        <f t="shared" si="1"/>
        <v>77</v>
      </c>
      <c r="J28" s="18">
        <f t="shared" si="2"/>
        <v>0.36492890995260663</v>
      </c>
      <c r="K28" s="17">
        <f>SUM(K14:K27)</f>
        <v>0</v>
      </c>
      <c r="L28" s="18">
        <f t="shared" si="3"/>
        <v>0</v>
      </c>
      <c r="M28" s="40">
        <f>AVERAGE(M14:M27)</f>
        <v>61.787503407695425</v>
      </c>
      <c r="N28" s="19">
        <f>AVERAGE(N14:N27)</f>
        <v>0.71363636363636374</v>
      </c>
    </row>
    <row r="30" spans="1:14" ht="120" customHeight="1" x14ac:dyDescent="0.25">
      <c r="A30" s="52" t="s">
        <v>26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47" t="s">
        <v>28</v>
      </c>
      <c r="H33" s="47"/>
      <c r="I33" s="47"/>
      <c r="J33" s="47"/>
    </row>
    <row r="34" spans="1:10" ht="62.25" customHeight="1" x14ac:dyDescent="0.25">
      <c r="B34" s="48"/>
      <c r="C34" s="48"/>
      <c r="D34" s="48"/>
      <c r="G34" s="49"/>
      <c r="H34" s="49"/>
      <c r="I34" s="49"/>
      <c r="J34" s="49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MII. ELVIRA GOMEZ BARRIENTOS</v>
      </c>
      <c r="C37" s="42"/>
      <c r="D37" s="42"/>
      <c r="E37" s="13"/>
      <c r="F37" s="13"/>
      <c r="G37" s="43" t="s">
        <v>49</v>
      </c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3" zoomScaleNormal="83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7" style="1" bestFit="1" customWidth="1"/>
    <col min="4" max="4" width="21.90625" style="1" customWidth="1"/>
    <col min="5" max="5" width="9.453125" style="1" customWidth="1"/>
    <col min="6" max="12" width="7.54296875" style="1" customWidth="1"/>
    <col min="13" max="14" width="11.54296875" style="1" bestFit="1" customWidth="1"/>
    <col min="15" max="16384" width="11.453125" style="1"/>
  </cols>
  <sheetData>
    <row r="1" spans="1:14" ht="62.25" customHeight="1" x14ac:dyDescent="0.2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47" t="s">
        <v>30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3" x14ac:dyDescent="0.3">
      <c r="A6" s="58" t="s">
        <v>2</v>
      </c>
      <c r="B6" s="58"/>
      <c r="C6" s="58"/>
      <c r="D6" s="58"/>
      <c r="E6" s="59" t="s">
        <v>43</v>
      </c>
      <c r="F6" s="59"/>
      <c r="G6" s="59"/>
      <c r="H6" s="5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9" t="s">
        <v>29</v>
      </c>
      <c r="C8" s="49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55" t="s">
        <v>7</v>
      </c>
      <c r="J8" s="55"/>
      <c r="K8" s="55"/>
      <c r="L8" s="49" t="str">
        <f>'1'!L8</f>
        <v>SEP 2023-ENE 2024</v>
      </c>
      <c r="M8" s="49"/>
      <c r="N8" s="49"/>
    </row>
    <row r="10" spans="1:14" ht="13" x14ac:dyDescent="0.3">
      <c r="A10" s="4" t="s">
        <v>8</v>
      </c>
      <c r="B10" s="49" t="str">
        <f>'1'!B10</f>
        <v>MII. ELVIRA GOMEZ BARRIENTOS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56" t="s">
        <v>9</v>
      </c>
      <c r="B12" s="53" t="s">
        <v>10</v>
      </c>
      <c r="C12" s="53" t="s">
        <v>11</v>
      </c>
      <c r="D12" s="44" t="s">
        <v>12</v>
      </c>
      <c r="E12" s="44" t="s">
        <v>13</v>
      </c>
      <c r="F12" s="44" t="s">
        <v>14</v>
      </c>
      <c r="G12" s="44"/>
      <c r="H12" s="44" t="s">
        <v>15</v>
      </c>
      <c r="I12" s="44" t="s">
        <v>16</v>
      </c>
      <c r="J12" s="44" t="s">
        <v>17</v>
      </c>
      <c r="K12" s="44" t="s">
        <v>18</v>
      </c>
      <c r="L12" s="44" t="s">
        <v>19</v>
      </c>
      <c r="M12" s="44" t="s">
        <v>20</v>
      </c>
      <c r="N12" s="50" t="s">
        <v>21</v>
      </c>
    </row>
    <row r="13" spans="1:14" ht="13" x14ac:dyDescent="0.25">
      <c r="A13" s="57"/>
      <c r="B13" s="54"/>
      <c r="C13" s="54"/>
      <c r="D13" s="45"/>
      <c r="E13" s="45"/>
      <c r="F13" s="7" t="s">
        <v>22</v>
      </c>
      <c r="G13" s="7" t="s">
        <v>23</v>
      </c>
      <c r="H13" s="45"/>
      <c r="I13" s="45"/>
      <c r="J13" s="45"/>
      <c r="K13" s="45"/>
      <c r="L13" s="45"/>
      <c r="M13" s="45"/>
      <c r="N13" s="51"/>
    </row>
    <row r="14" spans="1:14" s="11" customFormat="1" x14ac:dyDescent="0.25">
      <c r="A14" s="27" t="s">
        <v>37</v>
      </c>
      <c r="B14" s="24" t="s">
        <v>36</v>
      </c>
      <c r="C14" s="24" t="str">
        <f>'[2]1'!C14</f>
        <v>701A</v>
      </c>
      <c r="D14" s="24" t="str">
        <f>'[2]1'!D14</f>
        <v>IIND</v>
      </c>
      <c r="E14" s="24">
        <v>25</v>
      </c>
      <c r="F14" s="24">
        <v>19</v>
      </c>
      <c r="G14" s="24">
        <v>4</v>
      </c>
      <c r="H14" s="25">
        <f>(F14+G14)/E14</f>
        <v>0.92</v>
      </c>
      <c r="I14" s="24">
        <f t="shared" ref="I14:I25" si="0">(E14-SUM(F14:G14))-K14</f>
        <v>1</v>
      </c>
      <c r="J14" s="25">
        <f t="shared" ref="J14:J25" si="1">I14/E14</f>
        <v>0.04</v>
      </c>
      <c r="K14" s="24">
        <v>1</v>
      </c>
      <c r="L14" s="25">
        <f t="shared" ref="L14:L25" si="2">K14/E14</f>
        <v>0.04</v>
      </c>
      <c r="M14" s="24"/>
      <c r="N14" s="26"/>
    </row>
    <row r="15" spans="1:14" s="11" customFormat="1" x14ac:dyDescent="0.25">
      <c r="A15" s="27" t="s">
        <v>38</v>
      </c>
      <c r="B15" s="24" t="s">
        <v>36</v>
      </c>
      <c r="C15" s="24" t="str">
        <f>'1'!C16</f>
        <v>501B</v>
      </c>
      <c r="D15" s="24" t="str">
        <f>'[2]1'!D15</f>
        <v>IIND</v>
      </c>
      <c r="E15" s="24">
        <f>'[2]1'!E15</f>
        <v>20</v>
      </c>
      <c r="F15" s="24"/>
      <c r="G15" s="24"/>
      <c r="H15" s="25">
        <f t="shared" ref="H15:H25" si="3">(F15+G15)/E15</f>
        <v>0</v>
      </c>
      <c r="I15" s="24">
        <f t="shared" si="0"/>
        <v>20</v>
      </c>
      <c r="J15" s="25">
        <f t="shared" si="1"/>
        <v>1</v>
      </c>
      <c r="K15" s="24"/>
      <c r="L15" s="25">
        <f t="shared" si="2"/>
        <v>0</v>
      </c>
      <c r="M15" s="24">
        <v>70.13</v>
      </c>
      <c r="N15" s="26">
        <v>0.78</v>
      </c>
    </row>
    <row r="16" spans="1:14" s="11" customFormat="1" x14ac:dyDescent="0.25">
      <c r="A16" s="27" t="s">
        <v>38</v>
      </c>
      <c r="B16" s="24" t="s">
        <v>36</v>
      </c>
      <c r="C16" s="24" t="e">
        <f>'1'!#REF!</f>
        <v>#REF!</v>
      </c>
      <c r="D16" s="24">
        <f>'[2]1'!D16</f>
        <v>0</v>
      </c>
      <c r="E16" s="24">
        <f>'[2]1'!E16</f>
        <v>0</v>
      </c>
      <c r="F16" s="24"/>
      <c r="G16" s="24"/>
      <c r="H16" s="25" t="e">
        <f t="shared" si="3"/>
        <v>#DIV/0!</v>
      </c>
      <c r="I16" s="24">
        <f t="shared" si="0"/>
        <v>0</v>
      </c>
      <c r="J16" s="25" t="e">
        <f t="shared" si="1"/>
        <v>#DIV/0!</v>
      </c>
      <c r="K16" s="24"/>
      <c r="L16" s="25" t="e">
        <f t="shared" si="2"/>
        <v>#DIV/0!</v>
      </c>
      <c r="M16" s="24">
        <v>74.459999999999994</v>
      </c>
      <c r="N16" s="26">
        <v>0.85</v>
      </c>
    </row>
    <row r="17" spans="1:14" s="11" customFormat="1" x14ac:dyDescent="0.25">
      <c r="A17" s="27" t="s">
        <v>41</v>
      </c>
      <c r="B17" s="24" t="s">
        <v>36</v>
      </c>
      <c r="C17" s="24" t="str">
        <f>'1'!C17</f>
        <v>701A</v>
      </c>
      <c r="D17" s="24">
        <f>'[2]1'!D17</f>
        <v>0</v>
      </c>
      <c r="E17" s="24">
        <f>'[2]1'!E17</f>
        <v>0</v>
      </c>
      <c r="F17" s="24"/>
      <c r="G17" s="24"/>
      <c r="H17" s="25" t="e">
        <f t="shared" si="3"/>
        <v>#DIV/0!</v>
      </c>
      <c r="I17" s="24">
        <f t="shared" si="0"/>
        <v>0</v>
      </c>
      <c r="J17" s="25" t="e">
        <f t="shared" si="1"/>
        <v>#DIV/0!</v>
      </c>
      <c r="K17" s="24"/>
      <c r="L17" s="25" t="e">
        <f t="shared" si="2"/>
        <v>#DIV/0!</v>
      </c>
      <c r="M17" s="24"/>
      <c r="N17" s="26"/>
    </row>
    <row r="18" spans="1:14" s="11" customFormat="1" x14ac:dyDescent="0.25">
      <c r="A18" s="27" t="s">
        <v>31</v>
      </c>
      <c r="B18" s="24" t="s">
        <v>36</v>
      </c>
      <c r="C18" s="24" t="str">
        <f>'1'!C18</f>
        <v>701A</v>
      </c>
      <c r="D18" s="24">
        <f>'[2]1'!D18</f>
        <v>0</v>
      </c>
      <c r="E18" s="24">
        <f>'[2]1'!E18</f>
        <v>0</v>
      </c>
      <c r="F18" s="24"/>
      <c r="G18" s="24"/>
      <c r="H18" s="25" t="e">
        <f t="shared" si="3"/>
        <v>#DIV/0!</v>
      </c>
      <c r="I18" s="24">
        <f t="shared" si="0"/>
        <v>0</v>
      </c>
      <c r="J18" s="25" t="e">
        <f t="shared" si="1"/>
        <v>#DIV/0!</v>
      </c>
      <c r="K18" s="24"/>
      <c r="L18" s="25" t="e">
        <f t="shared" si="2"/>
        <v>#DIV/0!</v>
      </c>
      <c r="M18" s="24"/>
      <c r="N18" s="26"/>
    </row>
    <row r="19" spans="1:14" s="11" customFormat="1" x14ac:dyDescent="0.25">
      <c r="A19" s="27" t="s">
        <v>31</v>
      </c>
      <c r="B19" s="24" t="s">
        <v>36</v>
      </c>
      <c r="C19" s="24" t="str">
        <f>'1'!C19</f>
        <v>701B</v>
      </c>
      <c r="D19" s="24">
        <f>'[2]1'!D19</f>
        <v>0</v>
      </c>
      <c r="E19" s="24">
        <f>'[2]1'!E19</f>
        <v>0</v>
      </c>
      <c r="F19" s="24"/>
      <c r="G19" s="24"/>
      <c r="H19" s="25" t="e">
        <f t="shared" si="3"/>
        <v>#DIV/0!</v>
      </c>
      <c r="I19" s="24">
        <f t="shared" si="0"/>
        <v>0</v>
      </c>
      <c r="J19" s="25" t="e">
        <f t="shared" si="1"/>
        <v>#DIV/0!</v>
      </c>
      <c r="K19" s="24"/>
      <c r="L19" s="25" t="e">
        <f t="shared" si="2"/>
        <v>#DIV/0!</v>
      </c>
      <c r="M19" s="24"/>
      <c r="N19" s="26"/>
    </row>
    <row r="20" spans="1:14" s="11" customFormat="1" x14ac:dyDescent="0.25">
      <c r="A20" s="24"/>
      <c r="B20" s="24"/>
      <c r="C20" s="24">
        <f>'[2]1'!C20</f>
        <v>0</v>
      </c>
      <c r="D20" s="24">
        <f>'[2]1'!D20</f>
        <v>0</v>
      </c>
      <c r="E20" s="24">
        <f>'[2]1'!E20</f>
        <v>0</v>
      </c>
      <c r="F20" s="24"/>
      <c r="G20" s="24"/>
      <c r="H20" s="25" t="e">
        <f t="shared" si="3"/>
        <v>#DIV/0!</v>
      </c>
      <c r="I20" s="24">
        <f t="shared" si="0"/>
        <v>0</v>
      </c>
      <c r="J20" s="25" t="e">
        <f t="shared" si="1"/>
        <v>#DIV/0!</v>
      </c>
      <c r="K20" s="24"/>
      <c r="L20" s="25" t="e">
        <f t="shared" si="2"/>
        <v>#DIV/0!</v>
      </c>
      <c r="M20" s="24"/>
      <c r="N20" s="26"/>
    </row>
    <row r="21" spans="1:14" s="11" customFormat="1" x14ac:dyDescent="0.25">
      <c r="A21" s="24"/>
      <c r="B21" s="24"/>
      <c r="C21" s="24">
        <f>'[2]1'!C21</f>
        <v>0</v>
      </c>
      <c r="D21" s="24">
        <f>'[2]1'!D21</f>
        <v>0</v>
      </c>
      <c r="E21" s="24">
        <f>'[2]1'!E21</f>
        <v>0</v>
      </c>
      <c r="F21" s="24"/>
      <c r="G21" s="24"/>
      <c r="H21" s="25" t="e">
        <f t="shared" si="3"/>
        <v>#DIV/0!</v>
      </c>
      <c r="I21" s="24">
        <f t="shared" si="0"/>
        <v>0</v>
      </c>
      <c r="J21" s="25" t="e">
        <f t="shared" si="1"/>
        <v>#DIV/0!</v>
      </c>
      <c r="K21" s="24"/>
      <c r="L21" s="25" t="e">
        <f t="shared" si="2"/>
        <v>#DIV/0!</v>
      </c>
      <c r="M21" s="24"/>
      <c r="N21" s="26"/>
    </row>
    <row r="22" spans="1:14" s="11" customFormat="1" x14ac:dyDescent="0.25">
      <c r="A22" s="24"/>
      <c r="B22" s="24"/>
      <c r="C22" s="24">
        <f>'[2]1'!C22</f>
        <v>0</v>
      </c>
      <c r="D22" s="24">
        <f>'[2]1'!D22</f>
        <v>0</v>
      </c>
      <c r="E22" s="24">
        <f>'[2]1'!E22</f>
        <v>0</v>
      </c>
      <c r="F22" s="24"/>
      <c r="G22" s="24"/>
      <c r="H22" s="25" t="e">
        <f t="shared" si="3"/>
        <v>#DIV/0!</v>
      </c>
      <c r="I22" s="24">
        <f t="shared" si="0"/>
        <v>0</v>
      </c>
      <c r="J22" s="25" t="e">
        <f t="shared" si="1"/>
        <v>#DIV/0!</v>
      </c>
      <c r="K22" s="24"/>
      <c r="L22" s="25" t="e">
        <f t="shared" si="2"/>
        <v>#DIV/0!</v>
      </c>
      <c r="M22" s="24"/>
      <c r="N22" s="26"/>
    </row>
    <row r="23" spans="1:14" s="11" customFormat="1" x14ac:dyDescent="0.25">
      <c r="A23" s="9"/>
      <c r="B23" s="9"/>
      <c r="C23" s="9">
        <f>'[2]1'!C23</f>
        <v>0</v>
      </c>
      <c r="D23" s="9">
        <f>'[2]1'!D23</f>
        <v>0</v>
      </c>
      <c r="E23" s="9">
        <f>'[2]1'!E23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/>
      <c r="B24" s="9"/>
      <c r="C24" s="9">
        <f>'[2]1'!C24</f>
        <v>0</v>
      </c>
      <c r="D24" s="9">
        <f>'[2]1'!D24</f>
        <v>0</v>
      </c>
      <c r="E24" s="9">
        <f>'[2]1'!E24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/>
      <c r="B25" s="9"/>
      <c r="C25" s="9">
        <f>'[2]1'!C25</f>
        <v>0</v>
      </c>
      <c r="D25" s="9">
        <f>'[2]1'!D25</f>
        <v>0</v>
      </c>
      <c r="E25" s="9">
        <f>'[2]1'!E25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19</v>
      </c>
      <c r="G28" s="17">
        <f>SUM(G14:G27)</f>
        <v>4</v>
      </c>
      <c r="H28" s="18">
        <f>SUM(F28:G28)/E28</f>
        <v>0.51111111111111107</v>
      </c>
      <c r="I28" s="17">
        <f t="shared" ref="I28" si="4">(E28-SUM(F28:G28))-K28</f>
        <v>21</v>
      </c>
      <c r="J28" s="18">
        <f t="shared" ref="J28" si="5">I28/E28</f>
        <v>0.46666666666666667</v>
      </c>
      <c r="K28" s="17">
        <f>SUM(K14:K27)</f>
        <v>1</v>
      </c>
      <c r="L28" s="18">
        <f t="shared" ref="L28" si="6">K28/E28</f>
        <v>2.2222222222222223E-2</v>
      </c>
      <c r="M28" s="17">
        <f>AVERAGE(M14:M27)</f>
        <v>72.294999999999987</v>
      </c>
      <c r="N28" s="19">
        <f>AVERAGE(N14:N27)</f>
        <v>0.81499999999999995</v>
      </c>
    </row>
    <row r="30" spans="1:14" ht="120" customHeight="1" x14ac:dyDescent="0.25">
      <c r="A30" s="52" t="s">
        <v>26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47" t="s">
        <v>28</v>
      </c>
      <c r="H33" s="47"/>
      <c r="I33" s="47"/>
      <c r="J33" s="47"/>
    </row>
    <row r="34" spans="1:10" ht="62.25" customHeight="1" x14ac:dyDescent="0.25">
      <c r="B34" s="48"/>
      <c r="C34" s="48"/>
      <c r="D34" s="48"/>
      <c r="G34" s="49"/>
      <c r="H34" s="49"/>
      <c r="I34" s="49"/>
      <c r="J34" s="49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MII. ELVIRA GOMEZ BARRIENTOS</v>
      </c>
      <c r="C37" s="42"/>
      <c r="D37" s="42"/>
      <c r="E37" s="13"/>
      <c r="F37" s="13"/>
      <c r="G37" s="43" t="s">
        <v>46</v>
      </c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ELVIRA GOMEZ BARRIENTOS</cp:lastModifiedBy>
  <cp:revision/>
  <dcterms:created xsi:type="dcterms:W3CDTF">2021-11-22T14:45:25Z</dcterms:created>
  <dcterms:modified xsi:type="dcterms:W3CDTF">2024-01-04T18:23:36Z</dcterms:modified>
  <cp:category/>
  <cp:contentStatus/>
</cp:coreProperties>
</file>