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TSSAT SEPTIEMBRE 2023\"/>
    </mc:Choice>
  </mc:AlternateContent>
  <bookViews>
    <workbookView xWindow="0" yWindow="0" windowWidth="19200" windowHeight="8094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24" l="1"/>
  <c r="I19" i="24"/>
  <c r="L19" i="24"/>
  <c r="N28" i="25" l="1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8" i="24"/>
  <c r="D18" i="24"/>
  <c r="I17" i="24"/>
  <c r="D17" i="24"/>
  <c r="I16" i="24"/>
  <c r="D16" i="24"/>
  <c r="I15" i="24"/>
  <c r="D15" i="24"/>
  <c r="E14" i="24"/>
  <c r="I14" i="24" s="1"/>
  <c r="D14" i="24"/>
  <c r="C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F28" i="22"/>
  <c r="L17" i="22"/>
  <c r="I16" i="22"/>
  <c r="L15" i="22"/>
  <c r="I15" i="22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4" i="22" l="1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<sst xmlns="http://schemas.openxmlformats.org/spreadsheetml/2006/main" count="213" uniqueCount="58">
  <si>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</si>
  <si>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</si>
  <si>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</si>
  <si>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</si>
  <si>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</si>
  <si>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</si>
  <si>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</si>
  <si>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</si>
  <si>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</si>
  <si>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</si>
  <si>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</si>
  <si>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</si>
  <si>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</si>
  <si>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</si>
  <si>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</si>
  <si>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</si>
  <si>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</si>
  <si>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</si>
  <si>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</si>
  <si>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</si>
  <si>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</si>
  <si>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</si>
  <si>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</si>
  <si>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</si>
  <si>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</si>
  <si>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</si>
  <si>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</si>
  <si>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</si>
  <si>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</si>
  <si>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</si>
  <si>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</si>
  <si>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</si>
  <si>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</si>
  <si>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L.C. MANUEL DE JESUS CANO BUSTAMANTE</t>
  </si>
  <si>
    <t>LICENCIATURA EN ADMINISTRACION</t>
  </si>
  <si>
    <t>DERECHO FISCAL</t>
  </si>
  <si>
    <t>405 A</t>
  </si>
  <si>
    <t>105 B</t>
  </si>
  <si>
    <t>M.C.A FRANCISCO TOTO MACHUCHO</t>
  </si>
  <si>
    <t>M.C.A. FRANCISCO TOTO MACHUCHO</t>
  </si>
  <si>
    <t>II</t>
  </si>
  <si>
    <t>III</t>
  </si>
  <si>
    <t>IV</t>
  </si>
  <si>
    <t>V</t>
  </si>
  <si>
    <t>205 B</t>
  </si>
  <si>
    <t>210 A</t>
  </si>
  <si>
    <t>405 C</t>
  </si>
  <si>
    <t>COSTOS EMPRESARIALES</t>
  </si>
  <si>
    <t xml:space="preserve">COSTOS DE MANUFACTURA </t>
  </si>
  <si>
    <t>CONTABILIDAD GENERAL</t>
  </si>
  <si>
    <t>CONTABILIDAD FINANCIERA</t>
  </si>
  <si>
    <t>ADMINISTRACIÓN FINANCIERA 1</t>
  </si>
  <si>
    <t>105 A</t>
  </si>
  <si>
    <t>105 C</t>
  </si>
  <si>
    <t>110 A</t>
  </si>
  <si>
    <t>505 A</t>
  </si>
  <si>
    <t>DII</t>
  </si>
  <si>
    <t>AGOSTO 2023-ENERO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</si>
</sst>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1708420</xdr:colOff>
      <xdr:row>43</xdr:row>
      <xdr:rowOff>32831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649" y="7267372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D1" zoomScale="94" zoomScaleNormal="94" zoomScaleSheetLayoutView="100" workbookViewId="0">
      <selection activeCell="P9" sqref="P9"/>
    </sheetView>
  </sheetViews>
  <sheetFormatPr baseColWidth="10" defaultColWidth="11.41796875" defaultRowHeight="12.3" x14ac:dyDescent="0.4"/>
  <cols>
    <col min="1" max="1" width="38.578125" style="1" bestFit="1" customWidth="1"/>
    <col min="2" max="3" width="7.26171875" style="1" customWidth="1"/>
    <col min="4" max="4" width="25.83984375" style="1" customWidth="1"/>
    <col min="5" max="5" width="9.41796875" style="1" customWidth="1"/>
    <col min="6" max="6" width="8.68359375" style="1" customWidth="1"/>
    <col min="7" max="10" width="11.26171875" style="1" customWidth="1"/>
    <col min="11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4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3</v>
      </c>
      <c r="I8" s="33" t="s">
        <v>7</v>
      </c>
      <c r="J8" s="33"/>
      <c r="K8" s="33"/>
      <c r="L8" s="34" t="s">
        <v>57</v>
      </c>
      <c r="M8" s="34"/>
      <c r="N8" s="34"/>
    </row>
    <row r="10" spans="1:14" x14ac:dyDescent="0.4">
      <c r="A10" s="4" t="s">
        <v>8</v>
      </c>
      <c r="B10" s="34" t="s">
        <v>39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8" t="s">
        <v>49</v>
      </c>
      <c r="B14" s="9">
        <v>1</v>
      </c>
      <c r="C14" s="9" t="s">
        <v>52</v>
      </c>
      <c r="D14" s="9" t="s">
        <v>31</v>
      </c>
      <c r="E14" s="9">
        <v>20</v>
      </c>
      <c r="F14" s="9">
        <v>18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72</v>
      </c>
      <c r="N14" s="15">
        <v>0.85</v>
      </c>
    </row>
    <row r="15" spans="1:14" s="11" customFormat="1" x14ac:dyDescent="0.4">
      <c r="A15" s="8" t="s">
        <v>49</v>
      </c>
      <c r="B15" s="9">
        <v>1</v>
      </c>
      <c r="C15" s="9" t="s">
        <v>37</v>
      </c>
      <c r="D15" s="9" t="s">
        <v>31</v>
      </c>
      <c r="E15" s="9">
        <v>30</v>
      </c>
      <c r="F15" s="9">
        <v>25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64</v>
      </c>
      <c r="N15" s="15">
        <v>0.86</v>
      </c>
    </row>
    <row r="16" spans="1:14" s="11" customFormat="1" x14ac:dyDescent="0.4">
      <c r="A16" s="8" t="s">
        <v>49</v>
      </c>
      <c r="B16" s="9">
        <v>1</v>
      </c>
      <c r="C16" s="9" t="s">
        <v>53</v>
      </c>
      <c r="D16" s="9" t="s">
        <v>31</v>
      </c>
      <c r="E16" s="9">
        <v>24</v>
      </c>
      <c r="F16" s="9">
        <v>15</v>
      </c>
      <c r="G16" s="9"/>
      <c r="H16" s="10"/>
      <c r="I16" s="9">
        <f t="shared" si="0"/>
        <v>9</v>
      </c>
      <c r="J16" s="10"/>
      <c r="K16" s="9">
        <v>0</v>
      </c>
      <c r="L16" s="10">
        <f t="shared" si="1"/>
        <v>0</v>
      </c>
      <c r="M16" s="9">
        <v>49</v>
      </c>
      <c r="N16" s="15">
        <v>0.64</v>
      </c>
    </row>
    <row r="17" spans="1:14" s="11" customFormat="1" x14ac:dyDescent="0.4">
      <c r="A17" s="8" t="s">
        <v>50</v>
      </c>
      <c r="B17" s="9">
        <v>1</v>
      </c>
      <c r="C17" s="9" t="s">
        <v>54</v>
      </c>
      <c r="D17" s="9" t="s">
        <v>56</v>
      </c>
      <c r="E17" s="9">
        <v>36</v>
      </c>
      <c r="F17" s="9">
        <v>16</v>
      </c>
      <c r="G17" s="9"/>
      <c r="H17" s="10"/>
      <c r="I17" s="9">
        <f t="shared" si="0"/>
        <v>20</v>
      </c>
      <c r="J17" s="10"/>
      <c r="K17" s="9">
        <v>0</v>
      </c>
      <c r="L17" s="10">
        <f t="shared" si="1"/>
        <v>0</v>
      </c>
      <c r="M17" s="9">
        <v>33</v>
      </c>
      <c r="N17" s="15">
        <v>0.44</v>
      </c>
    </row>
    <row r="18" spans="1:14" s="11" customFormat="1" x14ac:dyDescent="0.4">
      <c r="A18" s="8" t="s">
        <v>51</v>
      </c>
      <c r="B18" s="9">
        <v>1</v>
      </c>
      <c r="C18" s="9" t="s">
        <v>55</v>
      </c>
      <c r="D18" s="9" t="s">
        <v>31</v>
      </c>
      <c r="E18" s="9">
        <v>29</v>
      </c>
      <c r="F18" s="9">
        <v>26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86</v>
      </c>
      <c r="N18" s="15">
        <v>0.79</v>
      </c>
    </row>
    <row r="19" spans="1:14" s="11" customFormat="1" x14ac:dyDescent="0.4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21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2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21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21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100</v>
      </c>
      <c r="G28" s="17"/>
      <c r="H28" s="18"/>
      <c r="I28" s="17">
        <f t="shared" si="0"/>
        <v>39</v>
      </c>
      <c r="J28" s="18"/>
      <c r="K28" s="17">
        <f>SUM(K14:K27)</f>
        <v>0</v>
      </c>
      <c r="L28" s="18">
        <f t="shared" si="1"/>
        <v>0</v>
      </c>
      <c r="M28" s="17">
        <f>AVERAGE(M14:M27)</f>
        <v>60.8</v>
      </c>
      <c r="N28" s="19">
        <f>AVERAGE(N14:N27)</f>
        <v>0.71599999999999997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">
        <v>38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85" zoomScaleNormal="85" zoomScaleSheetLayoutView="100" workbookViewId="0">
      <selection activeCell="N24" sqref="N24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 t="s">
        <v>34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 2023-ENERO 2024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9" t="str">
        <f>'1'!A14</f>
        <v>CONTABILIDAD GENERAL</v>
      </c>
      <c r="B14" s="9" t="s">
        <v>40</v>
      </c>
      <c r="C14" s="9" t="str">
        <f>'1'!C14</f>
        <v>105 A</v>
      </c>
      <c r="D14" s="9" t="str">
        <f>'1'!D14</f>
        <v>DLA</v>
      </c>
      <c r="E14" s="9">
        <f>'1'!E14</f>
        <v>20</v>
      </c>
      <c r="F14" s="9">
        <v>18</v>
      </c>
      <c r="G14" s="9"/>
      <c r="H14" s="10"/>
      <c r="I14" s="9">
        <f t="shared" ref="I14:I28" si="0">(E14-SUM(F14:G14))-K14</f>
        <v>2</v>
      </c>
      <c r="J14" s="10"/>
      <c r="K14" s="9"/>
      <c r="L14" s="10">
        <f t="shared" ref="L14:L28" si="1">K14/E14</f>
        <v>0</v>
      </c>
      <c r="M14" s="9">
        <v>86</v>
      </c>
      <c r="N14" s="15">
        <v>0.85</v>
      </c>
    </row>
    <row r="15" spans="1:14" s="11" customFormat="1" x14ac:dyDescent="0.4">
      <c r="A15" s="9" t="s">
        <v>49</v>
      </c>
      <c r="B15" s="9" t="s">
        <v>40</v>
      </c>
      <c r="C15" s="9" t="s">
        <v>37</v>
      </c>
      <c r="D15" s="9" t="s">
        <v>31</v>
      </c>
      <c r="E15" s="9">
        <v>30</v>
      </c>
      <c r="F15" s="9">
        <v>27</v>
      </c>
      <c r="G15" s="9"/>
      <c r="H15" s="10"/>
      <c r="I15" s="9">
        <f t="shared" si="0"/>
        <v>3</v>
      </c>
      <c r="J15" s="10"/>
      <c r="K15" s="9"/>
      <c r="L15" s="10">
        <f t="shared" si="1"/>
        <v>0</v>
      </c>
      <c r="M15" s="9">
        <v>82</v>
      </c>
      <c r="N15" s="15">
        <v>0.9</v>
      </c>
    </row>
    <row r="16" spans="1:14" s="11" customFormat="1" x14ac:dyDescent="0.4">
      <c r="A16" s="9" t="str">
        <f>'1'!A16</f>
        <v>CONTABILIDAD GENERAL</v>
      </c>
      <c r="B16" s="9" t="s">
        <v>40</v>
      </c>
      <c r="C16" s="9" t="str">
        <f>'1'!C16</f>
        <v>105 C</v>
      </c>
      <c r="D16" s="9" t="str">
        <f>'1'!D16</f>
        <v>DLA</v>
      </c>
      <c r="E16" s="9">
        <f>'1'!E16</f>
        <v>24</v>
      </c>
      <c r="F16" s="9">
        <v>17</v>
      </c>
      <c r="G16" s="9"/>
      <c r="H16" s="10"/>
      <c r="I16" s="9">
        <f t="shared" si="0"/>
        <v>7</v>
      </c>
      <c r="J16" s="10"/>
      <c r="K16" s="9"/>
      <c r="L16" s="10">
        <f t="shared" si="1"/>
        <v>0</v>
      </c>
      <c r="M16" s="9">
        <v>67</v>
      </c>
      <c r="N16" s="15">
        <v>0.71</v>
      </c>
    </row>
    <row r="17" spans="1:14" s="11" customFormat="1" x14ac:dyDescent="0.4">
      <c r="A17" s="9" t="str">
        <f>'1'!A17</f>
        <v>CONTABILIDAD FINANCIERA</v>
      </c>
      <c r="B17" s="9" t="s">
        <v>40</v>
      </c>
      <c r="C17" s="9" t="str">
        <f>'1'!C17</f>
        <v>110 A</v>
      </c>
      <c r="D17" s="9" t="str">
        <f>'1'!D17</f>
        <v>DII</v>
      </c>
      <c r="E17" s="9">
        <f>'1'!E17</f>
        <v>36</v>
      </c>
      <c r="F17" s="9">
        <v>25</v>
      </c>
      <c r="G17" s="9"/>
      <c r="H17" s="10"/>
      <c r="I17" s="9">
        <f t="shared" si="0"/>
        <v>11</v>
      </c>
      <c r="J17" s="10"/>
      <c r="K17" s="9"/>
      <c r="L17" s="10">
        <f t="shared" si="1"/>
        <v>0</v>
      </c>
      <c r="M17" s="9">
        <v>59</v>
      </c>
      <c r="N17" s="15">
        <v>0.69</v>
      </c>
    </row>
    <row r="18" spans="1:14" s="11" customFormat="1" x14ac:dyDescent="0.4">
      <c r="A18" s="9" t="str">
        <f>'1'!A18</f>
        <v>ADMINISTRACIÓN FINANCIERA 1</v>
      </c>
      <c r="B18" s="9" t="s">
        <v>40</v>
      </c>
      <c r="C18" s="9" t="str">
        <f>'1'!C18</f>
        <v>505 A</v>
      </c>
      <c r="D18" s="9" t="str">
        <f>'1'!D18</f>
        <v>DLA</v>
      </c>
      <c r="E18" s="9">
        <f>'1'!E18</f>
        <v>29</v>
      </c>
      <c r="F18" s="9">
        <v>20</v>
      </c>
      <c r="G18" s="9"/>
      <c r="H18" s="10"/>
      <c r="I18" s="9">
        <f t="shared" si="0"/>
        <v>9</v>
      </c>
      <c r="J18" s="10"/>
      <c r="K18" s="9"/>
      <c r="L18" s="10">
        <f t="shared" si="1"/>
        <v>0</v>
      </c>
      <c r="M18" s="9">
        <v>67</v>
      </c>
      <c r="N18" s="15">
        <v>0.69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107</v>
      </c>
      <c r="G28" s="17"/>
      <c r="H28" s="18"/>
      <c r="I28" s="17">
        <f t="shared" si="0"/>
        <v>32</v>
      </c>
      <c r="J28" s="18"/>
      <c r="K28" s="17"/>
      <c r="L28" s="18">
        <f t="shared" si="1"/>
        <v>0</v>
      </c>
      <c r="M28" s="17">
        <f>AVERAGE(M14:M27)</f>
        <v>72.2</v>
      </c>
      <c r="N28" s="19">
        <f>AVERAGE(N14:N27)</f>
        <v>0.76800000000000002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tr">
        <f>B10</f>
        <v>M.C.A. FRANCISCO TOTO MACHUCHO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9" zoomScale="85" zoomScaleNormal="85" zoomScaleSheetLayoutView="100" workbookViewId="0">
      <selection activeCell="P20" sqref="P20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 2023-ENERO 2024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9" t="str">
        <f>'1'!A14</f>
        <v>CONTABILIDAD GENERAL</v>
      </c>
      <c r="B14" s="9" t="s">
        <v>41</v>
      </c>
      <c r="C14" s="9" t="str">
        <f>'1'!C14</f>
        <v>105 A</v>
      </c>
      <c r="D14" s="9" t="str">
        <f>'1'!D14</f>
        <v>DLA</v>
      </c>
      <c r="E14" s="9">
        <f>'1'!E14</f>
        <v>20</v>
      </c>
      <c r="F14" s="9">
        <v>17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63</v>
      </c>
      <c r="N14" s="15">
        <v>0.85</v>
      </c>
    </row>
    <row r="15" spans="1:14" s="11" customFormat="1" x14ac:dyDescent="0.4">
      <c r="A15" s="9" t="str">
        <f>'1'!A15</f>
        <v>CONTABILIDAD GENERAL</v>
      </c>
      <c r="B15" s="9" t="s">
        <v>41</v>
      </c>
      <c r="C15" s="9" t="str">
        <f>'1'!C15</f>
        <v>105 B</v>
      </c>
      <c r="D15" s="9" t="str">
        <f>'1'!D15</f>
        <v>DLA</v>
      </c>
      <c r="E15" s="9">
        <f>'1'!E15</f>
        <v>30</v>
      </c>
      <c r="F15" s="9">
        <v>23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55</v>
      </c>
      <c r="N15" s="15">
        <v>0.73</v>
      </c>
    </row>
    <row r="16" spans="1:14" s="11" customFormat="1" x14ac:dyDescent="0.4">
      <c r="A16" s="9" t="str">
        <f>'1'!A16</f>
        <v>CONTABILIDAD GENERAL</v>
      </c>
      <c r="B16" s="9" t="s">
        <v>41</v>
      </c>
      <c r="C16" s="9" t="str">
        <f>'1'!C16</f>
        <v>105 C</v>
      </c>
      <c r="D16" s="9" t="str">
        <f>'1'!D16</f>
        <v>DLA</v>
      </c>
      <c r="E16" s="9">
        <f>'1'!E16</f>
        <v>24</v>
      </c>
      <c r="F16" s="9">
        <v>18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58</v>
      </c>
      <c r="N16" s="15">
        <v>0.75</v>
      </c>
    </row>
    <row r="17" spans="1:14" s="11" customFormat="1" x14ac:dyDescent="0.4">
      <c r="A17" s="9" t="str">
        <f>'1'!A17</f>
        <v>CONTABILIDAD FINANCIERA</v>
      </c>
      <c r="B17" s="9" t="s">
        <v>41</v>
      </c>
      <c r="C17" s="9" t="str">
        <f>'1'!C17</f>
        <v>110 A</v>
      </c>
      <c r="D17" s="9" t="str">
        <f>'1'!D17</f>
        <v>DII</v>
      </c>
      <c r="E17" s="9">
        <f>'1'!E17</f>
        <v>36</v>
      </c>
      <c r="F17" s="9">
        <v>23</v>
      </c>
      <c r="G17" s="9"/>
      <c r="H17" s="10"/>
      <c r="I17" s="9">
        <f t="shared" si="0"/>
        <v>13</v>
      </c>
      <c r="J17" s="10"/>
      <c r="K17" s="9">
        <v>0</v>
      </c>
      <c r="L17" s="10">
        <f t="shared" si="1"/>
        <v>0</v>
      </c>
      <c r="M17" s="9">
        <v>47</v>
      </c>
      <c r="N17" s="15">
        <v>0.63</v>
      </c>
    </row>
    <row r="18" spans="1:14" s="11" customFormat="1" x14ac:dyDescent="0.4">
      <c r="A18" s="9" t="str">
        <f>'1'!A18</f>
        <v>ADMINISTRACIÓN FINANCIERA 1</v>
      </c>
      <c r="B18" s="9" t="s">
        <v>41</v>
      </c>
      <c r="C18" s="9" t="str">
        <f>'1'!C18</f>
        <v>505 A</v>
      </c>
      <c r="D18" s="9" t="str">
        <f>'1'!D18</f>
        <v>DLA</v>
      </c>
      <c r="E18" s="9">
        <f>'1'!E18</f>
        <v>29</v>
      </c>
      <c r="F18" s="9">
        <v>25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69</v>
      </c>
      <c r="N18" s="15">
        <v>0.86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106</v>
      </c>
      <c r="G28" s="17">
        <f>SUM(G14:G27)</f>
        <v>0</v>
      </c>
      <c r="H28" s="18"/>
      <c r="I28" s="17">
        <f t="shared" si="0"/>
        <v>33</v>
      </c>
      <c r="J28" s="18"/>
      <c r="K28" s="17">
        <f>SUM(K14:K27)</f>
        <v>0</v>
      </c>
      <c r="L28" s="18">
        <f t="shared" si="1"/>
        <v>0</v>
      </c>
      <c r="M28" s="17">
        <f>AVERAGE(M14:M27)</f>
        <v>58.4</v>
      </c>
      <c r="N28" s="19">
        <f>AVERAGE(N14:N27)</f>
        <v>0.76400000000000001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tr">
        <f>B10</f>
        <v>M.C.A. FRANCISCO TOTO MACHUCHO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34" sqref="B34:D34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 2023-ENERO 2024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9" t="s">
        <v>48</v>
      </c>
      <c r="B14" s="9" t="s">
        <v>42</v>
      </c>
      <c r="C14" s="9" t="str">
        <f>'1'!C14</f>
        <v>105 A</v>
      </c>
      <c r="D14" s="9" t="str">
        <f>'1'!D14</f>
        <v>DLA</v>
      </c>
      <c r="E14" s="9">
        <f>'1'!E14</f>
        <v>20</v>
      </c>
      <c r="F14" s="9">
        <v>24</v>
      </c>
      <c r="G14" s="9"/>
      <c r="H14" s="10"/>
      <c r="I14" s="9">
        <f t="shared" ref="I14:I28" si="0">(E14-SUM(F14:G14))-K14</f>
        <v>-4</v>
      </c>
      <c r="J14" s="10"/>
      <c r="K14" s="9">
        <v>0</v>
      </c>
      <c r="L14" s="10">
        <f t="shared" ref="L14:L28" si="1">K14/E14</f>
        <v>0</v>
      </c>
      <c r="M14" s="9">
        <v>61</v>
      </c>
      <c r="N14" s="15">
        <v>0.75</v>
      </c>
    </row>
    <row r="15" spans="1:14" s="11" customFormat="1" x14ac:dyDescent="0.4">
      <c r="A15" s="9" t="s">
        <v>48</v>
      </c>
      <c r="B15" s="9" t="s">
        <v>42</v>
      </c>
      <c r="C15" s="9" t="s">
        <v>44</v>
      </c>
      <c r="D15" s="9" t="str">
        <f>'1'!D15</f>
        <v>DLA</v>
      </c>
      <c r="E15" s="9">
        <v>22</v>
      </c>
      <c r="F15" s="9">
        <v>10</v>
      </c>
      <c r="G15" s="9"/>
      <c r="H15" s="10"/>
      <c r="I15" s="9">
        <f t="shared" si="0"/>
        <v>12</v>
      </c>
      <c r="J15" s="10"/>
      <c r="K15" s="9">
        <v>0</v>
      </c>
      <c r="L15" s="10">
        <f t="shared" si="1"/>
        <v>0</v>
      </c>
      <c r="M15" s="9">
        <v>38</v>
      </c>
      <c r="N15" s="15">
        <v>0.45</v>
      </c>
    </row>
    <row r="16" spans="1:14" s="11" customFormat="1" x14ac:dyDescent="0.4">
      <c r="A16" s="9" t="s">
        <v>47</v>
      </c>
      <c r="B16" s="9" t="s">
        <v>42</v>
      </c>
      <c r="C16" s="9" t="s">
        <v>45</v>
      </c>
      <c r="D16" s="9" t="str">
        <f>'1'!D16</f>
        <v>DLA</v>
      </c>
      <c r="E16" s="9">
        <v>25</v>
      </c>
      <c r="F16" s="9">
        <v>16</v>
      </c>
      <c r="G16" s="9"/>
      <c r="H16" s="10"/>
      <c r="I16" s="9">
        <f t="shared" si="0"/>
        <v>9</v>
      </c>
      <c r="J16" s="10"/>
      <c r="K16" s="9">
        <v>0</v>
      </c>
      <c r="L16" s="10">
        <f t="shared" si="1"/>
        <v>0</v>
      </c>
      <c r="M16" s="9">
        <v>50</v>
      </c>
      <c r="N16" s="15">
        <v>0.64</v>
      </c>
    </row>
    <row r="17" spans="1:14" s="11" customFormat="1" x14ac:dyDescent="0.4">
      <c r="A17" s="9" t="s">
        <v>35</v>
      </c>
      <c r="B17" s="9" t="s">
        <v>42</v>
      </c>
      <c r="C17" s="9" t="s">
        <v>36</v>
      </c>
      <c r="D17" s="9" t="str">
        <f>'1'!D17</f>
        <v>DII</v>
      </c>
      <c r="E17" s="9">
        <v>35</v>
      </c>
      <c r="F17" s="9">
        <v>31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9">
        <v>67</v>
      </c>
      <c r="N17" s="15">
        <v>0.89</v>
      </c>
    </row>
    <row r="18" spans="1:14" s="11" customFormat="1" x14ac:dyDescent="0.4">
      <c r="A18" s="9" t="s">
        <v>35</v>
      </c>
      <c r="B18" s="9" t="s">
        <v>43</v>
      </c>
      <c r="C18" s="9" t="s">
        <v>36</v>
      </c>
      <c r="D18" s="9" t="str">
        <f>'1'!D18</f>
        <v>DLA</v>
      </c>
      <c r="E18" s="9">
        <v>35</v>
      </c>
      <c r="F18" s="9">
        <v>19</v>
      </c>
      <c r="G18" s="9"/>
      <c r="H18" s="10"/>
      <c r="I18" s="9">
        <f t="shared" si="0"/>
        <v>16</v>
      </c>
      <c r="J18" s="10"/>
      <c r="K18" s="9">
        <v>0</v>
      </c>
      <c r="L18" s="10">
        <f t="shared" si="1"/>
        <v>0</v>
      </c>
      <c r="M18" s="9">
        <v>43</v>
      </c>
      <c r="N18" s="15">
        <v>0.54</v>
      </c>
    </row>
    <row r="19" spans="1:14" s="11" customFormat="1" x14ac:dyDescent="0.4">
      <c r="A19" s="9" t="s">
        <v>35</v>
      </c>
      <c r="B19" s="9" t="s">
        <v>42</v>
      </c>
      <c r="C19" s="9" t="s">
        <v>46</v>
      </c>
      <c r="D19" s="9" t="s">
        <v>31</v>
      </c>
      <c r="E19" s="9">
        <v>21</v>
      </c>
      <c r="F19" s="9">
        <v>19</v>
      </c>
      <c r="G19" s="9"/>
      <c r="H19" s="10"/>
      <c r="I19" s="9">
        <f t="shared" si="0"/>
        <v>2</v>
      </c>
      <c r="J19" s="10"/>
      <c r="K19" s="9">
        <v>0</v>
      </c>
      <c r="L19" s="10">
        <f t="shared" si="1"/>
        <v>0</v>
      </c>
      <c r="M19" s="9">
        <v>69</v>
      </c>
      <c r="N19" s="15">
        <v>0.95</v>
      </c>
    </row>
    <row r="20" spans="1:14" s="11" customFormat="1" x14ac:dyDescent="0.4">
      <c r="A20" s="9" t="s">
        <v>35</v>
      </c>
      <c r="B20" s="9" t="s">
        <v>43</v>
      </c>
      <c r="C20" s="9" t="s">
        <v>46</v>
      </c>
      <c r="D20" s="9" t="s">
        <v>31</v>
      </c>
      <c r="E20" s="9">
        <v>21</v>
      </c>
      <c r="F20" s="9">
        <v>14</v>
      </c>
      <c r="G20" s="9"/>
      <c r="H20" s="10"/>
      <c r="I20" s="9">
        <v>7</v>
      </c>
      <c r="J20" s="10"/>
      <c r="K20" s="9">
        <v>0</v>
      </c>
      <c r="L20" s="10">
        <f t="shared" si="1"/>
        <v>0</v>
      </c>
      <c r="M20" s="9">
        <v>49</v>
      </c>
      <c r="N20" s="15">
        <v>0.67</v>
      </c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179</v>
      </c>
      <c r="F28" s="17">
        <f>SUM(F14:F27)</f>
        <v>133</v>
      </c>
      <c r="G28" s="17">
        <f>SUM(G14:G27)</f>
        <v>0</v>
      </c>
      <c r="H28" s="18"/>
      <c r="I28" s="17">
        <f t="shared" si="0"/>
        <v>46</v>
      </c>
      <c r="J28" s="18"/>
      <c r="K28" s="17">
        <f>SUM(K14:K27)</f>
        <v>0</v>
      </c>
      <c r="L28" s="18">
        <f t="shared" si="1"/>
        <v>0</v>
      </c>
      <c r="M28" s="17">
        <f>AVERAGE(M14:M27)</f>
        <v>53.857142857142854</v>
      </c>
      <c r="N28" s="19">
        <f>AVERAGE(N14:N27)</f>
        <v>0.69857142857142851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tr">
        <f>B10</f>
        <v>M.C.A. FRANCISCO TOTO MACHUCHO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 2023-ENERO 2024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9" t="str">
        <f>'1'!A14</f>
        <v>CONTABILIDAD GENERAL</v>
      </c>
      <c r="B14" s="9"/>
      <c r="C14" s="9" t="str">
        <f>'1'!C14</f>
        <v>105 A</v>
      </c>
      <c r="D14" s="9" t="str">
        <f>'1'!D14</f>
        <v>DLA</v>
      </c>
      <c r="E14" s="9">
        <f>'1'!E14</f>
        <v>20</v>
      </c>
      <c r="F14" s="9">
        <v>19</v>
      </c>
      <c r="G14" s="9">
        <v>6</v>
      </c>
      <c r="H14" s="10">
        <f t="shared" ref="H14:H18" si="0">F14/E14</f>
        <v>0.95</v>
      </c>
      <c r="I14" s="9">
        <f t="shared" ref="I14:I28" si="1">(E14-SUM(F14:G14))-K14</f>
        <v>-5</v>
      </c>
      <c r="J14" s="10">
        <f t="shared" ref="J14:J28" si="2">I14/E14</f>
        <v>-0.25</v>
      </c>
      <c r="K14" s="9">
        <v>0</v>
      </c>
      <c r="L14" s="10">
        <f t="shared" ref="L14:L28" si="3">K14/E14</f>
        <v>0</v>
      </c>
      <c r="M14" s="9">
        <v>60</v>
      </c>
      <c r="N14" s="15">
        <v>0.78</v>
      </c>
    </row>
    <row r="15" spans="1:14" s="11" customFormat="1" x14ac:dyDescent="0.4">
      <c r="A15" s="9" t="str">
        <f>'1'!A15</f>
        <v>CONTABILIDAD GENERAL</v>
      </c>
      <c r="B15" s="9"/>
      <c r="C15" s="9" t="str">
        <f>'1'!C15</f>
        <v>105 B</v>
      </c>
      <c r="D15" s="9" t="str">
        <f>'1'!D15</f>
        <v>DLA</v>
      </c>
      <c r="E15" s="9">
        <f>'1'!E15</f>
        <v>30</v>
      </c>
      <c r="F15" s="9">
        <v>12</v>
      </c>
      <c r="G15" s="9">
        <v>3</v>
      </c>
      <c r="H15" s="10">
        <f t="shared" si="0"/>
        <v>0.4</v>
      </c>
      <c r="I15" s="9">
        <f t="shared" si="1"/>
        <v>15</v>
      </c>
      <c r="J15" s="10">
        <f t="shared" si="2"/>
        <v>0.5</v>
      </c>
      <c r="K15" s="9">
        <v>0</v>
      </c>
      <c r="L15" s="10">
        <f t="shared" si="3"/>
        <v>0</v>
      </c>
      <c r="M15" s="9">
        <v>50</v>
      </c>
      <c r="N15" s="15">
        <v>0.68</v>
      </c>
    </row>
    <row r="16" spans="1:14" s="11" customFormat="1" x14ac:dyDescent="0.4">
      <c r="A16" s="9" t="str">
        <f>'1'!A16</f>
        <v>CONTABILIDAD GENERAL</v>
      </c>
      <c r="B16" s="9"/>
      <c r="C16" s="9" t="str">
        <f>'1'!C16</f>
        <v>105 C</v>
      </c>
      <c r="D16" s="9" t="str">
        <f>'1'!D16</f>
        <v>DLA</v>
      </c>
      <c r="E16" s="9">
        <f>'1'!E16</f>
        <v>24</v>
      </c>
      <c r="F16" s="9">
        <v>15</v>
      </c>
      <c r="G16" s="9">
        <v>9</v>
      </c>
      <c r="H16" s="10">
        <f t="shared" si="0"/>
        <v>0.625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71</v>
      </c>
      <c r="N16" s="15">
        <v>0.76</v>
      </c>
    </row>
    <row r="17" spans="1:14" s="11" customFormat="1" x14ac:dyDescent="0.4">
      <c r="A17" s="9" t="str">
        <f>'1'!A17</f>
        <v>CONTABILIDAD FINANCIERA</v>
      </c>
      <c r="B17" s="9"/>
      <c r="C17" s="9" t="str">
        <f>'1'!C17</f>
        <v>110 A</v>
      </c>
      <c r="D17" s="9" t="str">
        <f>'1'!D17</f>
        <v>DII</v>
      </c>
      <c r="E17" s="9">
        <f>'1'!E17</f>
        <v>36</v>
      </c>
      <c r="F17" s="9">
        <v>22</v>
      </c>
      <c r="G17" s="9">
        <v>11</v>
      </c>
      <c r="H17" s="10">
        <f t="shared" si="0"/>
        <v>0.61111111111111116</v>
      </c>
      <c r="I17" s="9">
        <f t="shared" si="1"/>
        <v>3</v>
      </c>
      <c r="J17" s="10">
        <f t="shared" si="2"/>
        <v>8.3333333333333329E-2</v>
      </c>
      <c r="K17" s="9">
        <v>0</v>
      </c>
      <c r="L17" s="10">
        <f t="shared" si="3"/>
        <v>0</v>
      </c>
      <c r="M17" s="9">
        <v>70</v>
      </c>
      <c r="N17" s="15">
        <v>0.94</v>
      </c>
    </row>
    <row r="18" spans="1:14" s="11" customFormat="1" x14ac:dyDescent="0.4">
      <c r="A18" s="9" t="str">
        <f>'1'!A18</f>
        <v>ADMINISTRACIÓN FINANCIERA 1</v>
      </c>
      <c r="B18" s="9"/>
      <c r="C18" s="9" t="str">
        <f>'1'!C18</f>
        <v>505 A</v>
      </c>
      <c r="D18" s="9" t="str">
        <f>'1'!D18</f>
        <v>DLA</v>
      </c>
      <c r="E18" s="9">
        <f>'1'!E18</f>
        <v>29</v>
      </c>
      <c r="F18" s="9">
        <v>13</v>
      </c>
      <c r="G18" s="9">
        <v>7</v>
      </c>
      <c r="H18" s="10">
        <f t="shared" si="0"/>
        <v>0.44827586206896552</v>
      </c>
      <c r="I18" s="9">
        <f t="shared" si="1"/>
        <v>9</v>
      </c>
      <c r="J18" s="10">
        <f t="shared" si="2"/>
        <v>0.31034482758620691</v>
      </c>
      <c r="K18" s="9">
        <v>0</v>
      </c>
      <c r="L18" s="10">
        <f t="shared" si="3"/>
        <v>0</v>
      </c>
      <c r="M18" s="9">
        <v>71</v>
      </c>
      <c r="N18" s="15">
        <v>0.67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81</v>
      </c>
      <c r="G28" s="17">
        <f>SUM(G14:G27)</f>
        <v>36</v>
      </c>
      <c r="H28" s="18">
        <f>SUM(F28:G28)/E28</f>
        <v>0.84172661870503596</v>
      </c>
      <c r="I28" s="17">
        <f t="shared" si="1"/>
        <v>22</v>
      </c>
      <c r="J28" s="18">
        <f t="shared" si="2"/>
        <v>0.15827338129496402</v>
      </c>
      <c r="K28" s="17">
        <f>SUM(K14:K27)</f>
        <v>0</v>
      </c>
      <c r="L28" s="18">
        <f t="shared" si="3"/>
        <v>0</v>
      </c>
      <c r="M28" s="17">
        <f>AVERAGE(M14:M27)</f>
        <v>64.400000000000006</v>
      </c>
      <c r="N28" s="19">
        <f>AVERAGE(N14:N27)</f>
        <v>0.7659999999999999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tr">
        <f>B10</f>
        <v>M.C.A. FRANCISCO TOTO MACHUCHO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</cp:lastModifiedBy>
  <cp:revision/>
  <dcterms:created xsi:type="dcterms:W3CDTF">2021-11-22T14:45:25Z</dcterms:created>
  <dcterms:modified xsi:type="dcterms:W3CDTF">2023-12-05T05:32:20Z</dcterms:modified>
  <cp:category/>
  <cp:contentStatus/>
</cp:coreProperties>
</file>