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uillermo MC\Documents\SEM SEPTIEMBRE 2023 ENERO 2024\REPORTES PARCIALES Y FINALES\LISTAS DE CALIFICACIONES PARCIALES Y FINALES\"/>
    </mc:Choice>
  </mc:AlternateContent>
  <xr:revisionPtr revIDLastSave="0" documentId="13_ncr:1_{A2E2F1C3-603A-4F0B-9EB1-56CFA36C372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RCIALES 505B" sheetId="1" r:id="rId1"/>
    <sheet name="FINAL" sheetId="2" r:id="rId2"/>
    <sheet name="PARCIALES 505 C" sheetId="3" r:id="rId3"/>
    <sheet name="FINAL (2)" sheetId="4" r:id="rId4"/>
    <sheet name="PARCIALES 705 A" sheetId="5" r:id="rId5"/>
    <sheet name="FINAL (3)" sheetId="6" r:id="rId6"/>
    <sheet name="PARCIALES 705 B" sheetId="7" r:id="rId7"/>
    <sheet name="FINAL (4)" sheetId="8" r:id="rId8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8" l="1"/>
  <c r="J10" i="8"/>
  <c r="J11" i="8"/>
  <c r="J12" i="8"/>
  <c r="J13" i="8"/>
  <c r="K13" i="8" s="1"/>
  <c r="J14" i="8"/>
  <c r="J15" i="8"/>
  <c r="J16" i="8"/>
  <c r="J17" i="8"/>
  <c r="K17" i="8" s="1"/>
  <c r="J18" i="8"/>
  <c r="J19" i="8"/>
  <c r="J20" i="8"/>
  <c r="J21" i="8"/>
  <c r="K21" i="8" s="1"/>
  <c r="J22" i="8"/>
  <c r="J9" i="8"/>
  <c r="K9" i="8" s="1"/>
  <c r="D10" i="8"/>
  <c r="D11" i="8"/>
  <c r="D9" i="8"/>
  <c r="C10" i="8"/>
  <c r="C11" i="8"/>
  <c r="C9" i="8"/>
  <c r="K6" i="7"/>
  <c r="D6" i="7"/>
  <c r="D4" i="7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10" i="6"/>
  <c r="J11" i="6"/>
  <c r="J12" i="6"/>
  <c r="J13" i="6"/>
  <c r="K13" i="6" s="1"/>
  <c r="J14" i="6"/>
  <c r="J15" i="6"/>
  <c r="J16" i="6"/>
  <c r="J17" i="6"/>
  <c r="J18" i="6"/>
  <c r="J19" i="6"/>
  <c r="J20" i="6"/>
  <c r="J21" i="6"/>
  <c r="J22" i="6"/>
  <c r="J23" i="6"/>
  <c r="J24" i="6"/>
  <c r="J25" i="6"/>
  <c r="J9" i="6"/>
  <c r="D34" i="6"/>
  <c r="D35" i="6"/>
  <c r="D36" i="6"/>
  <c r="D37" i="6"/>
  <c r="D38" i="6"/>
  <c r="D39" i="6"/>
  <c r="D26" i="6"/>
  <c r="D27" i="6"/>
  <c r="D28" i="6"/>
  <c r="D29" i="6"/>
  <c r="D30" i="6"/>
  <c r="D31" i="6"/>
  <c r="D32" i="6"/>
  <c r="D33" i="6"/>
  <c r="D22" i="6"/>
  <c r="D23" i="6"/>
  <c r="D24" i="6"/>
  <c r="D25" i="6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9" i="6"/>
  <c r="D27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9" i="4"/>
  <c r="J4" i="6"/>
  <c r="D4" i="6"/>
  <c r="K23" i="8"/>
  <c r="K22" i="8"/>
  <c r="K20" i="8"/>
  <c r="K19" i="8"/>
  <c r="K18" i="8"/>
  <c r="K16" i="8"/>
  <c r="K15" i="8"/>
  <c r="K14" i="8"/>
  <c r="K12" i="8"/>
  <c r="K11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K10" i="8"/>
  <c r="B10" i="8"/>
  <c r="K6" i="8"/>
  <c r="D6" i="8"/>
  <c r="J4" i="8"/>
  <c r="D4" i="8"/>
  <c r="O27" i="7"/>
  <c r="N27" i="7"/>
  <c r="M27" i="7"/>
  <c r="M29" i="7" s="1"/>
  <c r="L27" i="7"/>
  <c r="K27" i="7"/>
  <c r="J27" i="7"/>
  <c r="O26" i="7"/>
  <c r="O29" i="7" s="1"/>
  <c r="N26" i="7"/>
  <c r="N29" i="7" s="1"/>
  <c r="M26" i="7"/>
  <c r="L26" i="7"/>
  <c r="K26" i="7"/>
  <c r="K29" i="7" s="1"/>
  <c r="J26" i="7"/>
  <c r="O25" i="7"/>
  <c r="O28" i="7" s="1"/>
  <c r="N25" i="7"/>
  <c r="N28" i="7" s="1"/>
  <c r="M25" i="7"/>
  <c r="M28" i="7" s="1"/>
  <c r="L25" i="7"/>
  <c r="L28" i="7" s="1"/>
  <c r="K25" i="7"/>
  <c r="K28" i="7" s="1"/>
  <c r="J25" i="7"/>
  <c r="J28" i="7" s="1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P9" i="7"/>
  <c r="P10" i="3"/>
  <c r="P11" i="3"/>
  <c r="P12" i="3"/>
  <c r="K12" i="6" s="1"/>
  <c r="P13" i="3"/>
  <c r="J13" i="4" s="1"/>
  <c r="K13" i="4" s="1"/>
  <c r="P14" i="3"/>
  <c r="P15" i="3"/>
  <c r="P16" i="3"/>
  <c r="P17" i="3"/>
  <c r="J17" i="4" s="1"/>
  <c r="K17" i="4" s="1"/>
  <c r="P18" i="3"/>
  <c r="P19" i="3"/>
  <c r="P20" i="3"/>
  <c r="P21" i="3"/>
  <c r="J21" i="4" s="1"/>
  <c r="K21" i="4" s="1"/>
  <c r="P22" i="3"/>
  <c r="P23" i="3"/>
  <c r="P24" i="3"/>
  <c r="K24" i="6" s="1"/>
  <c r="P25" i="3"/>
  <c r="P26" i="3"/>
  <c r="P27" i="3"/>
  <c r="P9" i="3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5"/>
  <c r="K23" i="6"/>
  <c r="K22" i="6"/>
  <c r="K20" i="6"/>
  <c r="K19" i="6"/>
  <c r="K18" i="6"/>
  <c r="K16" i="6"/>
  <c r="K15" i="6"/>
  <c r="K14" i="6"/>
  <c r="K11" i="6"/>
  <c r="K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K9" i="6"/>
  <c r="K6" i="6"/>
  <c r="O43" i="5"/>
  <c r="N43" i="5"/>
  <c r="M43" i="5"/>
  <c r="L43" i="5"/>
  <c r="K43" i="5"/>
  <c r="J43" i="5"/>
  <c r="O42" i="5"/>
  <c r="N42" i="5"/>
  <c r="M42" i="5"/>
  <c r="L42" i="5"/>
  <c r="K42" i="5"/>
  <c r="J42" i="5"/>
  <c r="O41" i="5"/>
  <c r="O44" i="5" s="1"/>
  <c r="N41" i="5"/>
  <c r="N44" i="5" s="1"/>
  <c r="M41" i="5"/>
  <c r="L41" i="5"/>
  <c r="L44" i="5" s="1"/>
  <c r="K41" i="5"/>
  <c r="K44" i="5" s="1"/>
  <c r="J41" i="5"/>
  <c r="J44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K6" i="5"/>
  <c r="D6" i="5"/>
  <c r="N4" i="5"/>
  <c r="N4" i="7" s="1"/>
  <c r="J4" i="4"/>
  <c r="D23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9" i="2"/>
  <c r="K6" i="2"/>
  <c r="D6" i="2"/>
  <c r="J4" i="2"/>
  <c r="D4" i="2"/>
  <c r="D4" i="3"/>
  <c r="D4" i="4" s="1"/>
  <c r="D6" i="3"/>
  <c r="D6" i="4" s="1"/>
  <c r="N4" i="3"/>
  <c r="K6" i="3"/>
  <c r="K6" i="4" s="1"/>
  <c r="P10" i="1"/>
  <c r="P11" i="1"/>
  <c r="P12" i="1"/>
  <c r="P13" i="1"/>
  <c r="P14" i="1"/>
  <c r="P15" i="1"/>
  <c r="P16" i="1"/>
  <c r="J16" i="2" s="1"/>
  <c r="K16" i="2" s="1"/>
  <c r="P17" i="1"/>
  <c r="P18" i="1"/>
  <c r="P19" i="1"/>
  <c r="P20" i="1"/>
  <c r="J20" i="2" s="1"/>
  <c r="K20" i="2" s="1"/>
  <c r="P21" i="1"/>
  <c r="J21" i="2" s="1"/>
  <c r="K21" i="2" s="1"/>
  <c r="P22" i="1"/>
  <c r="P23" i="1"/>
  <c r="P9" i="1"/>
  <c r="J14" i="2"/>
  <c r="K14" i="2" s="1"/>
  <c r="J18" i="2"/>
  <c r="K18" i="2" s="1"/>
  <c r="J9" i="2"/>
  <c r="K9" i="2" s="1"/>
  <c r="J10" i="4"/>
  <c r="K10" i="4" s="1"/>
  <c r="J11" i="4"/>
  <c r="K11" i="4" s="1"/>
  <c r="J12" i="4"/>
  <c r="K12" i="4" s="1"/>
  <c r="J14" i="4"/>
  <c r="K14" i="4" s="1"/>
  <c r="J15" i="4"/>
  <c r="K15" i="4" s="1"/>
  <c r="J16" i="4"/>
  <c r="K16" i="4" s="1"/>
  <c r="J18" i="4"/>
  <c r="K18" i="4" s="1"/>
  <c r="J19" i="4"/>
  <c r="K19" i="4" s="1"/>
  <c r="J20" i="4"/>
  <c r="K20" i="4" s="1"/>
  <c r="J22" i="4"/>
  <c r="K22" i="4" s="1"/>
  <c r="J23" i="4"/>
  <c r="K23" i="4" s="1"/>
  <c r="J24" i="4"/>
  <c r="K24" i="4" s="1"/>
  <c r="J26" i="4"/>
  <c r="K26" i="4" s="1"/>
  <c r="J27" i="4"/>
  <c r="K27" i="4" s="1"/>
  <c r="J9" i="4"/>
  <c r="K9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31" i="3"/>
  <c r="N31" i="3"/>
  <c r="M31" i="3"/>
  <c r="L31" i="3"/>
  <c r="K31" i="3"/>
  <c r="J31" i="3"/>
  <c r="O30" i="3"/>
  <c r="N30" i="3"/>
  <c r="M30" i="3"/>
  <c r="L30" i="3"/>
  <c r="K30" i="3"/>
  <c r="J30" i="3"/>
  <c r="O29" i="3"/>
  <c r="O32" i="3" s="1"/>
  <c r="N29" i="3"/>
  <c r="M29" i="3"/>
  <c r="L29" i="3"/>
  <c r="K29" i="3"/>
  <c r="K32" i="3" s="1"/>
  <c r="J2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K27" i="1"/>
  <c r="L27" i="1"/>
  <c r="M27" i="1"/>
  <c r="N27" i="1"/>
  <c r="O27" i="1"/>
  <c r="K26" i="1"/>
  <c r="L26" i="1"/>
  <c r="M26" i="1"/>
  <c r="N26" i="1"/>
  <c r="O26" i="1"/>
  <c r="K25" i="1"/>
  <c r="L25" i="1"/>
  <c r="M25" i="1"/>
  <c r="N25" i="1"/>
  <c r="O25" i="1"/>
  <c r="J27" i="1"/>
  <c r="J26" i="1"/>
  <c r="J2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J29" i="7" l="1"/>
  <c r="P25" i="7"/>
  <c r="L29" i="7"/>
  <c r="K25" i="6"/>
  <c r="J25" i="8"/>
  <c r="J26" i="8"/>
  <c r="J27" i="8"/>
  <c r="P27" i="7"/>
  <c r="P26" i="7"/>
  <c r="D6" i="6"/>
  <c r="K17" i="6"/>
  <c r="K21" i="6"/>
  <c r="J42" i="6" s="1"/>
  <c r="J25" i="4"/>
  <c r="K25" i="4" s="1"/>
  <c r="M44" i="5"/>
  <c r="J45" i="5"/>
  <c r="N45" i="5"/>
  <c r="K45" i="5"/>
  <c r="O45" i="5"/>
  <c r="M45" i="5"/>
  <c r="P41" i="5"/>
  <c r="L45" i="5"/>
  <c r="P43" i="5"/>
  <c r="P42" i="5"/>
  <c r="J32" i="3"/>
  <c r="N32" i="3"/>
  <c r="L32" i="3"/>
  <c r="O29" i="1"/>
  <c r="O28" i="1"/>
  <c r="J17" i="2"/>
  <c r="K17" i="2" s="1"/>
  <c r="M29" i="1"/>
  <c r="J19" i="2"/>
  <c r="K19" i="2" s="1"/>
  <c r="J15" i="2"/>
  <c r="K15" i="2" s="1"/>
  <c r="J13" i="2"/>
  <c r="K13" i="2" s="1"/>
  <c r="J11" i="2"/>
  <c r="K11" i="2" s="1"/>
  <c r="J23" i="2"/>
  <c r="K23" i="2" s="1"/>
  <c r="J22" i="2"/>
  <c r="K22" i="2" s="1"/>
  <c r="L29" i="1"/>
  <c r="J12" i="2"/>
  <c r="K12" i="2" s="1"/>
  <c r="J10" i="2"/>
  <c r="K10" i="2" s="1"/>
  <c r="O33" i="3"/>
  <c r="K28" i="1"/>
  <c r="K29" i="1"/>
  <c r="K33" i="3"/>
  <c r="J28" i="1"/>
  <c r="N28" i="1"/>
  <c r="M28" i="1"/>
  <c r="N29" i="1"/>
  <c r="J29" i="1"/>
  <c r="P26" i="1"/>
  <c r="L28" i="1"/>
  <c r="P27" i="1"/>
  <c r="P25" i="1"/>
  <c r="M33" i="3"/>
  <c r="L33" i="3"/>
  <c r="P30" i="3"/>
  <c r="J33" i="3"/>
  <c r="N33" i="3"/>
  <c r="P31" i="3"/>
  <c r="M32" i="3"/>
  <c r="P29" i="3"/>
  <c r="P29" i="7" l="1"/>
  <c r="P28" i="7"/>
  <c r="J41" i="6"/>
  <c r="J43" i="6"/>
  <c r="J45" i="6" s="1"/>
  <c r="J29" i="8"/>
  <c r="J28" i="8"/>
  <c r="P45" i="5"/>
  <c r="P44" i="5"/>
  <c r="J30" i="4"/>
  <c r="J27" i="2"/>
  <c r="J29" i="4"/>
  <c r="P29" i="1"/>
  <c r="J26" i="2"/>
  <c r="P28" i="1"/>
  <c r="J25" i="2"/>
  <c r="J31" i="4"/>
  <c r="P33" i="3"/>
  <c r="P32" i="3"/>
  <c r="J44" i="6" l="1"/>
  <c r="J29" i="2"/>
  <c r="J32" i="4"/>
  <c r="J28" i="2"/>
  <c r="J33" i="4"/>
</calcChain>
</file>

<file path=xl/sharedStrings.xml><?xml version="1.0" encoding="utf-8"?>
<sst xmlns="http://schemas.openxmlformats.org/spreadsheetml/2006/main" count="300" uniqueCount="169">
  <si>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</si>
  <si>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</si>
  <si>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</si>
  <si>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</si>
  <si>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</si>
  <si>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</si>
  <si>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</si>
  <si>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</si>
  <si>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</si>
  <si>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</si>
  <si>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</si>
  <si>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</si>
  <si>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</si>
  <si>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</si>
  <si>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</si>
  <si>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</si>
  <si>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</si>
  <si>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</si>
  <si>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</si>
  <si>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</si>
  <si>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</si>
  <si>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</si>
  <si>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</si>
  <si>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</si>
  <si>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</si>
  <si>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GESTION ESTRATEGICA DE CAPITAL HUMANO II</t>
  </si>
  <si>
    <t>505 B</t>
  </si>
  <si>
    <t>L.C. GUILLERMO MORALES CADENA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</si>
  <si>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</si>
  <si>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</si>
  <si>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</si>
  <si>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</si>
  <si>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</si>
  <si>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</si>
  <si>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</si>
  <si>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NORIEGA CARDENAS EVELYN NICOL</t>
  </si>
  <si>
    <t>PRETELIN FONSECA MARIA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</si>
  <si>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</si>
  <si>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</si>
  <si>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</si>
  <si>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</si>
  <si>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</si>
  <si>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</si>
  <si>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505 C</t>
  </si>
  <si>
    <t>211U0219</t>
  </si>
  <si>
    <t>211U0617</t>
  </si>
  <si>
    <t>211U0224</t>
  </si>
  <si>
    <t>211U0647</t>
  </si>
  <si>
    <t>211U0239</t>
  </si>
  <si>
    <t>211U0241</t>
  </si>
  <si>
    <t>211U0615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</si>
  <si>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</si>
  <si>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</si>
  <si>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</si>
  <si>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</si>
  <si>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</si>
  <si>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</si>
  <si>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</si>
  <si>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</si>
  <si>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211U0211</t>
  </si>
  <si>
    <t>211U0220</t>
  </si>
  <si>
    <t>211U0227</t>
  </si>
  <si>
    <t>211U0238</t>
  </si>
  <si>
    <t>211U0244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</si>
  <si>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</si>
  <si>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</si>
  <si>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</si>
  <si>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</si>
  <si>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</si>
  <si>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</si>
  <si>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</si>
  <si>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</si>
  <si>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</si>
  <si>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</si>
  <si>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</si>
  <si>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</si>
  <si>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</si>
  <si>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</si>
  <si>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</si>
  <si>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</si>
  <si>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</si>
  <si>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</si>
  <si>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</si>
  <si>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</si>
  <si>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</si>
  <si>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</si>
  <si>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</si>
  <si>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</si>
  <si>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</si>
  <si>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</si>
  <si>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</si>
  <si>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</si>
  <si>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</si>
  <si>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</si>
  <si>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</si>
  <si>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</si>
  <si>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</si>
  <si>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PLAN DE NEGOCIOS</t>
  </si>
  <si>
    <t>705 A</t>
  </si>
  <si>
    <t>201U0129</t>
  </si>
  <si>
    <t>201U0419</t>
  </si>
  <si>
    <t>201U0133</t>
  </si>
  <si>
    <t>201U0478</t>
  </si>
  <si>
    <t>201U0134</t>
  </si>
  <si>
    <t>201U0135</t>
  </si>
  <si>
    <t>201U0136</t>
  </si>
  <si>
    <t>201U0138</t>
  </si>
  <si>
    <t>201U0139</t>
  </si>
  <si>
    <t>201U0143</t>
  </si>
  <si>
    <t>201U0146</t>
  </si>
  <si>
    <t>201U0452</t>
  </si>
  <si>
    <t>201U0431</t>
  </si>
  <si>
    <t>201U0149</t>
  </si>
  <si>
    <t>201U0150</t>
  </si>
  <si>
    <t>201U0153</t>
  </si>
  <si>
    <t>201U0154</t>
  </si>
  <si>
    <t>201U0155</t>
  </si>
  <si>
    <t>201U0156</t>
  </si>
  <si>
    <t>201U0158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</si>
  <si>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</si>
  <si>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</si>
  <si>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</si>
  <si>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</si>
  <si>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</si>
  <si>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</si>
  <si>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</si>
  <si>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</si>
  <si>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</si>
  <si>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</si>
  <si>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</si>
  <si>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ACUA RAMIREZ TRISTAN ANDER</t>
  </si>
  <si>
    <t>AVILA ARVEA STEFANY ANDREA</t>
  </si>
  <si>
    <t>CANELA OLIVER ALEXANDRA</t>
  </si>
  <si>
    <t>CHAPOL ORTIZ ARIADNA PAOLA</t>
  </si>
  <si>
    <t>CHONTAL PELAYO VICTOR MANUEL</t>
  </si>
  <si>
    <t>DOMINGUEZ CAMPECHANO ELIZABETH</t>
  </si>
  <si>
    <t>DOMÍNGUEZ PROMOTOR CORAL</t>
  </si>
  <si>
    <t>ESCRIBANO RODRIGUEZ EDGAR OMAR</t>
  </si>
  <si>
    <t>FARIAS POUCHOULEN SAHIAN</t>
  </si>
  <si>
    <t>GRACIA MARTINEZ GUSTAVO RODOLFO</t>
  </si>
  <si>
    <t>MARTINEZ NIEVES MICHELLE ADRIANA</t>
  </si>
  <si>
    <t>MIROS HERRERA ADELINE</t>
  </si>
  <si>
    <t>PAEZ SANTOS YOLIVEY</t>
  </si>
  <si>
    <t>PEREZ USCANGA MARIELLA YAMILLETH</t>
  </si>
  <si>
    <t>PEREZ MARTINEZ JOALY LIZBETH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</si>
  <si>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</si>
  <si>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</si>
  <si>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</si>
  <si>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</si>
  <si>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</si>
  <si>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SERRANO SALAZAR ANDREA</t>
  </si>
  <si>
    <t>SINTA GONZALEZ AEELEN INES</t>
  </si>
  <si>
    <t>SINTA TEMICH GABRIELA</t>
  </si>
  <si>
    <t>TEPACH ARRES MARIA GUADALUPE</t>
  </si>
  <si>
    <t>TORRES PIÑA LUISA ARTURINA</t>
  </si>
  <si>
    <t>TURRENT HERNANDEZ LILIANA DEL CARMEN</t>
  </si>
  <si>
    <t>VELASCO CHIMA YURIDIA</t>
  </si>
  <si>
    <t>VILLEGAS COBAXIN MARIA JOSE</t>
  </si>
  <si>
    <t>XOLO CUAZOZON SAMUEL ISAI</t>
  </si>
  <si>
    <t>XOLO BAXIN YURI DIANA</t>
  </si>
  <si>
    <t>XALATE MENDOZA MARIA FERNANDA</t>
  </si>
  <si>
    <t>SEP 23 - ENE 24</t>
  </si>
  <si>
    <t>201U0132</t>
  </si>
  <si>
    <t>201U0148</t>
  </si>
  <si>
    <t>201U0458</t>
  </si>
  <si>
    <t>BAXIN XOLO EMMANUEL</t>
  </si>
  <si>
    <t>PEREZ CHIGUIL DAVID DE JESUS</t>
  </si>
  <si>
    <t>PONCE ALVARADO MARIA DEL CARMEN</t>
  </si>
  <si>
    <t>705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</si>
</sst>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7" fillId="0" borderId="1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tabSelected="1" zoomScale="81" zoomScaleNormal="5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.5703125" customWidth="1"/>
    <col min="4" max="7" width="11.140625" customWidth="1"/>
    <col min="8" max="8" width="4.28515625" customWidth="1"/>
    <col min="9" max="9" width="7.5703125" customWidth="1"/>
    <col min="10" max="10" width="7.140625" customWidth="1"/>
    <col min="11" max="11" width="8.42578125" customWidth="1"/>
    <col min="12" max="12" width="5.5703125" customWidth="1"/>
    <col min="13" max="13" width="7.42578125" customWidth="1"/>
    <col min="14" max="14" width="7.85546875" customWidth="1"/>
    <col min="15" max="15" width="7.140625" customWidth="1"/>
    <col min="16" max="16" width="7.42578125" customWidth="1"/>
    <col min="17" max="17" width="2" customWidth="1"/>
    <col min="18" max="18" width="5.570312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"/>
      <c r="Q2" s="3"/>
    </row>
    <row r="3" spans="2:17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17" ht="15.75" x14ac:dyDescent="0.25">
      <c r="C4" t="s">
        <v>0</v>
      </c>
      <c r="D4" s="43" t="s">
        <v>25</v>
      </c>
      <c r="E4" s="43"/>
      <c r="F4" s="43"/>
      <c r="G4" s="43"/>
      <c r="I4" t="s">
        <v>1</v>
      </c>
      <c r="J4" s="36" t="s">
        <v>26</v>
      </c>
      <c r="K4" s="36"/>
      <c r="M4" t="s">
        <v>2</v>
      </c>
      <c r="N4" s="37">
        <v>45231</v>
      </c>
      <c r="O4" s="37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38" t="s">
        <v>161</v>
      </c>
      <c r="E6" s="38"/>
      <c r="F6" s="38"/>
      <c r="G6" s="38"/>
      <c r="I6" s="33" t="s">
        <v>21</v>
      </c>
      <c r="J6" s="33"/>
      <c r="K6" s="38" t="s">
        <v>27</v>
      </c>
      <c r="L6" s="38"/>
      <c r="M6" s="38"/>
      <c r="N6" s="38"/>
      <c r="O6" s="38"/>
    </row>
    <row r="7" spans="2:17" ht="11.25" customHeight="1" x14ac:dyDescent="0.25"/>
    <row r="8" spans="2:17" x14ac:dyDescent="0.25">
      <c r="B8" s="5" t="s">
        <v>4</v>
      </c>
      <c r="C8" s="5" t="s">
        <v>6</v>
      </c>
      <c r="D8" s="39" t="s">
        <v>5</v>
      </c>
      <c r="E8" s="40"/>
      <c r="F8" s="40"/>
      <c r="G8" s="40"/>
      <c r="H8" s="40"/>
      <c r="I8" s="4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44</v>
      </c>
      <c r="D9" s="27" t="s">
        <v>28</v>
      </c>
      <c r="E9" s="28"/>
      <c r="F9" s="28"/>
      <c r="G9" s="28"/>
      <c r="H9" s="28"/>
      <c r="I9" s="29"/>
      <c r="J9" s="23">
        <v>97.6</v>
      </c>
      <c r="K9" s="23"/>
      <c r="L9" s="23"/>
      <c r="M9" s="23"/>
      <c r="N9" s="23"/>
      <c r="O9" s="23"/>
      <c r="P9" s="21">
        <f>SUM(J9:O9)/4</f>
        <v>24.4</v>
      </c>
    </row>
    <row r="10" spans="2:17" ht="18.75" x14ac:dyDescent="0.3">
      <c r="B10" s="22">
        <f>B9+1</f>
        <v>2</v>
      </c>
      <c r="C10" s="22" t="s">
        <v>45</v>
      </c>
      <c r="D10" s="27" t="s">
        <v>29</v>
      </c>
      <c r="E10" s="28"/>
      <c r="F10" s="28"/>
      <c r="G10" s="28"/>
      <c r="H10" s="28"/>
      <c r="I10" s="29"/>
      <c r="J10" s="23">
        <v>82</v>
      </c>
      <c r="K10" s="23"/>
      <c r="L10" s="23"/>
      <c r="M10" s="23"/>
      <c r="N10" s="23"/>
      <c r="O10" s="23"/>
      <c r="P10" s="21">
        <f t="shared" ref="P10:P23" si="0">SUM(J10:O10)/4</f>
        <v>20.5</v>
      </c>
    </row>
    <row r="11" spans="2:17" ht="18.75" x14ac:dyDescent="0.3">
      <c r="B11" s="22">
        <f t="shared" ref="B11:B23" si="1">B10+1</f>
        <v>3</v>
      </c>
      <c r="C11" s="22" t="s">
        <v>46</v>
      </c>
      <c r="D11" s="27" t="s">
        <v>30</v>
      </c>
      <c r="E11" s="28"/>
      <c r="F11" s="28"/>
      <c r="G11" s="28"/>
      <c r="H11" s="28"/>
      <c r="I11" s="29"/>
      <c r="J11" s="23">
        <v>86.8</v>
      </c>
      <c r="K11" s="23"/>
      <c r="L11" s="23"/>
      <c r="M11" s="23"/>
      <c r="N11" s="23"/>
      <c r="O11" s="23"/>
      <c r="P11" s="21">
        <f t="shared" si="0"/>
        <v>21.7</v>
      </c>
    </row>
    <row r="12" spans="2:17" ht="18.75" x14ac:dyDescent="0.3">
      <c r="B12" s="22">
        <f t="shared" si="1"/>
        <v>4</v>
      </c>
      <c r="C12" s="22" t="s">
        <v>47</v>
      </c>
      <c r="D12" s="27" t="s">
        <v>31</v>
      </c>
      <c r="E12" s="28"/>
      <c r="F12" s="28"/>
      <c r="G12" s="28"/>
      <c r="H12" s="28"/>
      <c r="I12" s="29"/>
      <c r="J12" s="23">
        <v>98.8</v>
      </c>
      <c r="K12" s="23"/>
      <c r="L12" s="23"/>
      <c r="M12" s="23"/>
      <c r="N12" s="23"/>
      <c r="O12" s="23"/>
      <c r="P12" s="21">
        <f t="shared" si="0"/>
        <v>24.7</v>
      </c>
    </row>
    <row r="13" spans="2:17" ht="18.75" x14ac:dyDescent="0.3">
      <c r="B13" s="22">
        <f t="shared" si="1"/>
        <v>5</v>
      </c>
      <c r="C13" s="22" t="s">
        <v>48</v>
      </c>
      <c r="D13" s="27" t="s">
        <v>32</v>
      </c>
      <c r="E13" s="28"/>
      <c r="F13" s="28"/>
      <c r="G13" s="28"/>
      <c r="H13" s="28"/>
      <c r="I13" s="29"/>
      <c r="J13" s="23">
        <v>97.6</v>
      </c>
      <c r="K13" s="23"/>
      <c r="L13" s="23"/>
      <c r="M13" s="23"/>
      <c r="N13" s="23"/>
      <c r="O13" s="23"/>
      <c r="P13" s="21">
        <f t="shared" si="0"/>
        <v>24.4</v>
      </c>
    </row>
    <row r="14" spans="2:17" ht="18.75" x14ac:dyDescent="0.3">
      <c r="B14" s="22">
        <f t="shared" si="1"/>
        <v>6</v>
      </c>
      <c r="C14" s="22" t="s">
        <v>49</v>
      </c>
      <c r="D14" s="27" t="s">
        <v>33</v>
      </c>
      <c r="E14" s="28"/>
      <c r="F14" s="28"/>
      <c r="G14" s="28"/>
      <c r="H14" s="28"/>
      <c r="I14" s="29"/>
      <c r="J14" s="23">
        <v>86.8</v>
      </c>
      <c r="K14" s="23"/>
      <c r="L14" s="23"/>
      <c r="M14" s="23"/>
      <c r="N14" s="23"/>
      <c r="O14" s="23"/>
      <c r="P14" s="21">
        <f t="shared" si="0"/>
        <v>21.7</v>
      </c>
    </row>
    <row r="15" spans="2:17" ht="18.75" x14ac:dyDescent="0.3">
      <c r="B15" s="22">
        <f t="shared" si="1"/>
        <v>7</v>
      </c>
      <c r="C15" s="22" t="s">
        <v>50</v>
      </c>
      <c r="D15" s="27" t="s">
        <v>34</v>
      </c>
      <c r="E15" s="28"/>
      <c r="F15" s="28"/>
      <c r="G15" s="28"/>
      <c r="H15" s="28"/>
      <c r="I15" s="29"/>
      <c r="J15" s="23">
        <v>91.800000000000011</v>
      </c>
      <c r="K15" s="23"/>
      <c r="L15" s="23"/>
      <c r="M15" s="23"/>
      <c r="N15" s="23"/>
      <c r="O15" s="23"/>
      <c r="P15" s="21">
        <f t="shared" si="0"/>
        <v>22.950000000000003</v>
      </c>
    </row>
    <row r="16" spans="2:17" ht="18.75" x14ac:dyDescent="0.3">
      <c r="B16" s="22">
        <f t="shared" si="1"/>
        <v>8</v>
      </c>
      <c r="C16" s="22" t="s">
        <v>51</v>
      </c>
      <c r="D16" s="27" t="s">
        <v>35</v>
      </c>
      <c r="E16" s="28"/>
      <c r="F16" s="28"/>
      <c r="G16" s="28"/>
      <c r="H16" s="28"/>
      <c r="I16" s="29"/>
      <c r="J16" s="23">
        <v>98.8</v>
      </c>
      <c r="K16" s="23"/>
      <c r="L16" s="23"/>
      <c r="M16" s="23"/>
      <c r="N16" s="23"/>
      <c r="O16" s="23"/>
      <c r="P16" s="21">
        <f t="shared" si="0"/>
        <v>24.7</v>
      </c>
    </row>
    <row r="17" spans="2:16" ht="18.75" x14ac:dyDescent="0.3">
      <c r="B17" s="22">
        <f t="shared" si="1"/>
        <v>9</v>
      </c>
      <c r="C17" s="22" t="s">
        <v>52</v>
      </c>
      <c r="D17" s="27" t="s">
        <v>36</v>
      </c>
      <c r="E17" s="28"/>
      <c r="F17" s="28"/>
      <c r="G17" s="28"/>
      <c r="H17" s="28"/>
      <c r="I17" s="29"/>
      <c r="J17" s="23">
        <v>80.8</v>
      </c>
      <c r="K17" s="23"/>
      <c r="L17" s="23"/>
      <c r="M17" s="23"/>
      <c r="N17" s="23"/>
      <c r="O17" s="23"/>
      <c r="P17" s="21">
        <f t="shared" si="0"/>
        <v>20.2</v>
      </c>
    </row>
    <row r="18" spans="2:16" ht="18.75" x14ac:dyDescent="0.3">
      <c r="B18" s="22">
        <f t="shared" si="1"/>
        <v>10</v>
      </c>
      <c r="C18" s="22" t="s">
        <v>53</v>
      </c>
      <c r="D18" s="27" t="s">
        <v>37</v>
      </c>
      <c r="E18" s="28"/>
      <c r="F18" s="28"/>
      <c r="G18" s="28"/>
      <c r="H18" s="28"/>
      <c r="I18" s="29"/>
      <c r="J18" s="23">
        <v>95.8</v>
      </c>
      <c r="K18" s="23"/>
      <c r="L18" s="23"/>
      <c r="M18" s="23"/>
      <c r="N18" s="23"/>
      <c r="O18" s="23"/>
      <c r="P18" s="21">
        <f t="shared" si="0"/>
        <v>23.95</v>
      </c>
    </row>
    <row r="19" spans="2:16" ht="18.75" x14ac:dyDescent="0.3">
      <c r="B19" s="22">
        <f t="shared" si="1"/>
        <v>11</v>
      </c>
      <c r="C19" s="22" t="s">
        <v>54</v>
      </c>
      <c r="D19" s="27" t="s">
        <v>38</v>
      </c>
      <c r="E19" s="28"/>
      <c r="F19" s="28"/>
      <c r="G19" s="28"/>
      <c r="H19" s="28"/>
      <c r="I19" s="29"/>
      <c r="J19" s="23">
        <v>95.2</v>
      </c>
      <c r="K19" s="23"/>
      <c r="L19" s="23"/>
      <c r="M19" s="23"/>
      <c r="N19" s="23"/>
      <c r="O19" s="23"/>
      <c r="P19" s="21">
        <f t="shared" si="0"/>
        <v>23.8</v>
      </c>
    </row>
    <row r="20" spans="2:16" ht="18.75" x14ac:dyDescent="0.3">
      <c r="B20" s="22">
        <f t="shared" si="1"/>
        <v>12</v>
      </c>
      <c r="C20" s="22" t="s">
        <v>55</v>
      </c>
      <c r="D20" s="27" t="s">
        <v>39</v>
      </c>
      <c r="E20" s="28"/>
      <c r="F20" s="28"/>
      <c r="G20" s="28"/>
      <c r="H20" s="28"/>
      <c r="I20" s="29"/>
      <c r="J20" s="23">
        <v>86.8</v>
      </c>
      <c r="K20" s="23"/>
      <c r="L20" s="23"/>
      <c r="M20" s="23"/>
      <c r="N20" s="23"/>
      <c r="O20" s="23"/>
      <c r="P20" s="21">
        <f t="shared" si="0"/>
        <v>21.7</v>
      </c>
    </row>
    <row r="21" spans="2:16" ht="18.75" x14ac:dyDescent="0.3">
      <c r="B21" s="22">
        <f t="shared" si="1"/>
        <v>13</v>
      </c>
      <c r="C21" s="22" t="s">
        <v>56</v>
      </c>
      <c r="D21" s="27" t="s">
        <v>40</v>
      </c>
      <c r="E21" s="28"/>
      <c r="F21" s="28"/>
      <c r="G21" s="28"/>
      <c r="H21" s="28"/>
      <c r="I21" s="29"/>
      <c r="J21" s="23">
        <v>95.8</v>
      </c>
      <c r="K21" s="23"/>
      <c r="L21" s="23"/>
      <c r="M21" s="23"/>
      <c r="N21" s="23"/>
      <c r="O21" s="23"/>
      <c r="P21" s="21">
        <f t="shared" si="0"/>
        <v>23.95</v>
      </c>
    </row>
    <row r="22" spans="2:16" ht="18.75" x14ac:dyDescent="0.3">
      <c r="B22" s="22">
        <f t="shared" si="1"/>
        <v>14</v>
      </c>
      <c r="C22" s="22" t="s">
        <v>57</v>
      </c>
      <c r="D22" s="27" t="s">
        <v>41</v>
      </c>
      <c r="E22" s="28"/>
      <c r="F22" s="28"/>
      <c r="G22" s="28"/>
      <c r="H22" s="28"/>
      <c r="I22" s="29"/>
      <c r="J22" s="23">
        <v>98.8</v>
      </c>
      <c r="K22" s="23"/>
      <c r="L22" s="23"/>
      <c r="M22" s="23"/>
      <c r="N22" s="23"/>
      <c r="O22" s="23"/>
      <c r="P22" s="21">
        <f t="shared" si="0"/>
        <v>24.7</v>
      </c>
    </row>
    <row r="23" spans="2:16" ht="18.75" x14ac:dyDescent="0.3">
      <c r="B23" s="22">
        <f t="shared" si="1"/>
        <v>15</v>
      </c>
      <c r="C23" s="22" t="s">
        <v>58</v>
      </c>
      <c r="D23" s="27" t="s">
        <v>42</v>
      </c>
      <c r="E23" s="28"/>
      <c r="F23" s="28"/>
      <c r="G23" s="28"/>
      <c r="H23" s="28"/>
      <c r="I23" s="29"/>
      <c r="J23" s="23">
        <v>98.8</v>
      </c>
      <c r="K23" s="23"/>
      <c r="L23" s="23"/>
      <c r="M23" s="23"/>
      <c r="N23" s="23"/>
      <c r="O23" s="23"/>
      <c r="P23" s="21">
        <f t="shared" si="0"/>
        <v>24.7</v>
      </c>
    </row>
    <row r="24" spans="2:16" x14ac:dyDescent="0.25">
      <c r="C24" s="33"/>
      <c r="D24" s="33"/>
      <c r="E24" s="1"/>
    </row>
    <row r="25" spans="2:16" x14ac:dyDescent="0.25">
      <c r="C25" s="33"/>
      <c r="D25" s="33"/>
      <c r="E25" s="1"/>
      <c r="H25" s="30" t="s">
        <v>18</v>
      </c>
      <c r="I25" s="30"/>
      <c r="J25" s="5">
        <f t="shared" ref="J25:P25" si="2">COUNTIF(J9:J23,"&gt;=70")</f>
        <v>15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15">
        <f t="shared" si="2"/>
        <v>0</v>
      </c>
    </row>
    <row r="26" spans="2:16" x14ac:dyDescent="0.25">
      <c r="C26" s="33"/>
      <c r="D26" s="33"/>
      <c r="E26" s="9"/>
      <c r="H26" s="30" t="s">
        <v>19</v>
      </c>
      <c r="I26" s="30"/>
      <c r="J26" s="5">
        <f t="shared" ref="J26:P26" si="3">COUNTIF(J9:J24,"&lt;70")</f>
        <v>0</v>
      </c>
      <c r="K26" s="5">
        <f t="shared" si="3"/>
        <v>0</v>
      </c>
      <c r="L26" s="5">
        <f t="shared" si="3"/>
        <v>0</v>
      </c>
      <c r="M26" s="5">
        <f t="shared" si="3"/>
        <v>0</v>
      </c>
      <c r="N26" s="5">
        <f t="shared" si="3"/>
        <v>0</v>
      </c>
      <c r="O26" s="5">
        <f t="shared" si="3"/>
        <v>0</v>
      </c>
      <c r="P26" s="15">
        <f t="shared" si="3"/>
        <v>15</v>
      </c>
    </row>
    <row r="27" spans="2:16" x14ac:dyDescent="0.25">
      <c r="C27" s="33"/>
      <c r="D27" s="33"/>
      <c r="E27" s="33"/>
      <c r="H27" s="30" t="s">
        <v>20</v>
      </c>
      <c r="I27" s="30"/>
      <c r="J27" s="5">
        <f t="shared" ref="J27:P27" si="4">COUNT(J9:J23)</f>
        <v>15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si="4"/>
        <v>0</v>
      </c>
      <c r="O27" s="5">
        <f t="shared" si="4"/>
        <v>0</v>
      </c>
      <c r="P27" s="15">
        <f t="shared" si="4"/>
        <v>15</v>
      </c>
    </row>
    <row r="28" spans="2:16" x14ac:dyDescent="0.25">
      <c r="C28" s="33"/>
      <c r="D28" s="33"/>
      <c r="E28" s="1"/>
      <c r="H28" s="31" t="s">
        <v>15</v>
      </c>
      <c r="I28" s="31"/>
      <c r="J28" s="10">
        <f>J25/J27</f>
        <v>1</v>
      </c>
      <c r="K28" s="12" t="e">
        <f t="shared" ref="K28:P28" si="5">K25/K27</f>
        <v>#DIV/0!</v>
      </c>
      <c r="L28" s="12" t="e">
        <f t="shared" si="5"/>
        <v>#DIV/0!</v>
      </c>
      <c r="M28" s="12" t="e">
        <f t="shared" si="5"/>
        <v>#DIV/0!</v>
      </c>
      <c r="N28" s="12" t="e">
        <f t="shared" si="5"/>
        <v>#DIV/0!</v>
      </c>
      <c r="O28" s="12" t="e">
        <f t="shared" si="5"/>
        <v>#DIV/0!</v>
      </c>
      <c r="P28" s="14">
        <f t="shared" si="5"/>
        <v>0</v>
      </c>
    </row>
    <row r="29" spans="2:16" x14ac:dyDescent="0.25">
      <c r="C29" s="33"/>
      <c r="D29" s="33"/>
      <c r="E29" s="1"/>
      <c r="H29" s="31" t="s">
        <v>16</v>
      </c>
      <c r="I29" s="31"/>
      <c r="J29" s="10">
        <f>J26/J27</f>
        <v>0</v>
      </c>
      <c r="K29" s="10" t="e">
        <f t="shared" ref="K29:O29" si="6">K26/K27</f>
        <v>#DIV/0!</v>
      </c>
      <c r="L29" s="12" t="e">
        <f t="shared" si="6"/>
        <v>#DIV/0!</v>
      </c>
      <c r="M29" s="12" t="e">
        <f t="shared" si="6"/>
        <v>#DIV/0!</v>
      </c>
      <c r="N29" s="12" t="e">
        <f t="shared" si="6"/>
        <v>#DIV/0!</v>
      </c>
      <c r="O29" s="12" t="e">
        <f t="shared" si="6"/>
        <v>#DIV/0!</v>
      </c>
      <c r="P29" s="14">
        <f t="shared" ref="P29" si="7">P26/P27</f>
        <v>1</v>
      </c>
    </row>
    <row r="30" spans="2:16" x14ac:dyDescent="0.25">
      <c r="C30" s="33"/>
      <c r="D30" s="33"/>
      <c r="E30" s="9"/>
    </row>
    <row r="31" spans="2:16" x14ac:dyDescent="0.25">
      <c r="C31" s="1"/>
      <c r="D31" s="1"/>
      <c r="E31" s="9"/>
    </row>
    <row r="33" spans="10:15" x14ac:dyDescent="0.25">
      <c r="J33" s="34"/>
      <c r="K33" s="34"/>
      <c r="L33" s="34"/>
      <c r="M33" s="34"/>
      <c r="N33" s="34"/>
      <c r="O33" s="34"/>
    </row>
    <row r="34" spans="10:15" x14ac:dyDescent="0.25">
      <c r="J34" s="32" t="s">
        <v>17</v>
      </c>
      <c r="K34" s="32"/>
      <c r="L34" s="32"/>
      <c r="M34" s="32"/>
      <c r="N34" s="32"/>
      <c r="O34" s="32"/>
    </row>
  </sheetData>
  <mergeCells count="38">
    <mergeCell ref="B2:O2"/>
    <mergeCell ref="D23:I23"/>
    <mergeCell ref="J4:K4"/>
    <mergeCell ref="N4:O4"/>
    <mergeCell ref="D6:G6"/>
    <mergeCell ref="D8:I8"/>
    <mergeCell ref="D20:I20"/>
    <mergeCell ref="D9:I9"/>
    <mergeCell ref="D10:I10"/>
    <mergeCell ref="D19:I19"/>
    <mergeCell ref="I6:J6"/>
    <mergeCell ref="K6:O6"/>
    <mergeCell ref="C3:O3"/>
    <mergeCell ref="D4:G4"/>
    <mergeCell ref="D16:I16"/>
    <mergeCell ref="D17:I17"/>
    <mergeCell ref="H29:I29"/>
    <mergeCell ref="J34:O34"/>
    <mergeCell ref="C26:D26"/>
    <mergeCell ref="J33:O33"/>
    <mergeCell ref="D11:I11"/>
    <mergeCell ref="D12:I12"/>
    <mergeCell ref="D13:I13"/>
    <mergeCell ref="D14:I14"/>
    <mergeCell ref="D15:I15"/>
    <mergeCell ref="C25:D25"/>
    <mergeCell ref="D21:I21"/>
    <mergeCell ref="D22:I22"/>
    <mergeCell ref="C24:D24"/>
    <mergeCell ref="C29:D29"/>
    <mergeCell ref="C30:D30"/>
    <mergeCell ref="C28:D28"/>
    <mergeCell ref="D18:I18"/>
    <mergeCell ref="H25:I25"/>
    <mergeCell ref="H26:I26"/>
    <mergeCell ref="H27:I27"/>
    <mergeCell ref="H28:I28"/>
    <mergeCell ref="C27:E27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4"/>
  <sheetViews>
    <sheetView zoomScale="86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"/>
      <c r="M2" s="3"/>
    </row>
    <row r="3" spans="2:15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1"/>
      <c r="M3" s="1"/>
    </row>
    <row r="4" spans="2:15" x14ac:dyDescent="0.25">
      <c r="C4" t="s">
        <v>0</v>
      </c>
      <c r="D4" s="47" t="str">
        <f>'PARCIALES 505B'!D4:G4</f>
        <v>GESTION ESTRATEGICA DE CAPITAL HUMANO II</v>
      </c>
      <c r="E4" s="47"/>
      <c r="F4" s="47"/>
      <c r="G4" s="47"/>
      <c r="I4" t="s">
        <v>1</v>
      </c>
      <c r="J4" s="48" t="str">
        <f>'PARCIALES 505B'!J4:K4</f>
        <v>505 B</v>
      </c>
      <c r="K4" s="48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8" t="str">
        <f>'PARCIALES 505B'!D6:G6</f>
        <v>SEP 23 - ENE 24</v>
      </c>
      <c r="E6" s="48"/>
      <c r="F6" s="48"/>
      <c r="G6" s="48"/>
      <c r="I6" s="33" t="s">
        <v>21</v>
      </c>
      <c r="J6" s="33"/>
      <c r="K6" s="2" t="str">
        <f>'PARCIALES 505B'!K6:O6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30" t="s">
        <v>5</v>
      </c>
      <c r="E8" s="30"/>
      <c r="F8" s="30"/>
      <c r="G8" s="30"/>
      <c r="H8" s="30"/>
      <c r="I8" s="30"/>
      <c r="J8" s="5" t="s">
        <v>22</v>
      </c>
      <c r="K8" s="5" t="s">
        <v>23</v>
      </c>
    </row>
    <row r="9" spans="2:15" ht="15.75" x14ac:dyDescent="0.25">
      <c r="B9" s="19">
        <v>1</v>
      </c>
      <c r="C9" s="19" t="str">
        <f>'PARCIALES 505B'!C9</f>
        <v>211U0219</v>
      </c>
      <c r="D9" s="44" t="str">
        <f>'PARCIALES 505B'!D9:I9</f>
        <v>CANCINO CHIGUIL KARLA VANESSA</v>
      </c>
      <c r="E9" s="45"/>
      <c r="F9" s="45"/>
      <c r="G9" s="45"/>
      <c r="H9" s="45"/>
      <c r="I9" s="46"/>
      <c r="J9" s="20">
        <f>+'PARCIALES 505B'!P9</f>
        <v>24.4</v>
      </c>
      <c r="K9" s="20">
        <f>+J9</f>
        <v>24.4</v>
      </c>
    </row>
    <row r="10" spans="2:15" ht="15.75" x14ac:dyDescent="0.25">
      <c r="B10" s="19">
        <f>B9+1</f>
        <v>2</v>
      </c>
      <c r="C10" s="19" t="str">
        <f>'PARCIALES 505B'!C10</f>
        <v>211U0617</v>
      </c>
      <c r="D10" s="44" t="str">
        <f>'PARCIALES 505B'!D10:I10</f>
        <v>CASTRO XALA AIXA MICHELLE</v>
      </c>
      <c r="E10" s="45"/>
      <c r="F10" s="45"/>
      <c r="G10" s="45"/>
      <c r="H10" s="45"/>
      <c r="I10" s="46"/>
      <c r="J10" s="20">
        <f>+'PARCIALES 505B'!P10</f>
        <v>20.5</v>
      </c>
      <c r="K10" s="20">
        <f t="shared" ref="K10:K23" si="0">+J10</f>
        <v>20.5</v>
      </c>
    </row>
    <row r="11" spans="2:15" ht="15.75" x14ac:dyDescent="0.25">
      <c r="B11" s="19">
        <f t="shared" ref="B11:B23" si="1">B10+1</f>
        <v>3</v>
      </c>
      <c r="C11" s="19" t="str">
        <f>'PARCIALES 505B'!C11</f>
        <v>211U0224</v>
      </c>
      <c r="D11" s="44" t="str">
        <f>'PARCIALES 505B'!D11:I11</f>
        <v>CHIGUIL PUCHETA ANDREA LIZETH</v>
      </c>
      <c r="E11" s="45"/>
      <c r="F11" s="45"/>
      <c r="G11" s="45"/>
      <c r="H11" s="45"/>
      <c r="I11" s="46"/>
      <c r="J11" s="20">
        <f>+'PARCIALES 505B'!P11</f>
        <v>21.7</v>
      </c>
      <c r="K11" s="20">
        <f t="shared" si="0"/>
        <v>21.7</v>
      </c>
      <c r="O11" s="18"/>
    </row>
    <row r="12" spans="2:15" ht="15.75" x14ac:dyDescent="0.25">
      <c r="B12" s="19">
        <f t="shared" si="1"/>
        <v>4</v>
      </c>
      <c r="C12" s="19" t="str">
        <f>'PARCIALES 505B'!C12</f>
        <v>211U0647</v>
      </c>
      <c r="D12" s="44" t="str">
        <f>'PARCIALES 505B'!D12:I12</f>
        <v>CRUZ CONTRERAS DALLIANS</v>
      </c>
      <c r="E12" s="45"/>
      <c r="F12" s="45"/>
      <c r="G12" s="45"/>
      <c r="H12" s="45"/>
      <c r="I12" s="46"/>
      <c r="J12" s="20">
        <f>+'PARCIALES 505B'!P12</f>
        <v>24.7</v>
      </c>
      <c r="K12" s="20">
        <f t="shared" si="0"/>
        <v>24.7</v>
      </c>
    </row>
    <row r="13" spans="2:15" ht="15.75" x14ac:dyDescent="0.25">
      <c r="B13" s="19">
        <f t="shared" si="1"/>
        <v>5</v>
      </c>
      <c r="C13" s="19" t="str">
        <f>'PARCIALES 505B'!C13</f>
        <v>211U0239</v>
      </c>
      <c r="D13" s="44" t="str">
        <f>'PARCIALES 505B'!D13:I13</f>
        <v>GUTIERREZ HERVIS ALONDRA</v>
      </c>
      <c r="E13" s="45"/>
      <c r="F13" s="45"/>
      <c r="G13" s="45"/>
      <c r="H13" s="45"/>
      <c r="I13" s="46"/>
      <c r="J13" s="20">
        <f>+'PARCIALES 505B'!P13</f>
        <v>24.4</v>
      </c>
      <c r="K13" s="20">
        <f t="shared" si="0"/>
        <v>24.4</v>
      </c>
    </row>
    <row r="14" spans="2:15" ht="15.75" x14ac:dyDescent="0.25">
      <c r="B14" s="19">
        <f t="shared" si="1"/>
        <v>6</v>
      </c>
      <c r="C14" s="19" t="str">
        <f>'PARCIALES 505B'!C14</f>
        <v>211U0241</v>
      </c>
      <c r="D14" s="44" t="str">
        <f>'PARCIALES 505B'!D14:I14</f>
        <v>ISIDORO COYOLT BRAYAN</v>
      </c>
      <c r="E14" s="45"/>
      <c r="F14" s="45"/>
      <c r="G14" s="45"/>
      <c r="H14" s="45"/>
      <c r="I14" s="46"/>
      <c r="J14" s="20">
        <f>+'PARCIALES 505B'!P14</f>
        <v>21.7</v>
      </c>
      <c r="K14" s="20">
        <f t="shared" si="0"/>
        <v>21.7</v>
      </c>
    </row>
    <row r="15" spans="2:15" ht="15.75" x14ac:dyDescent="0.25">
      <c r="B15" s="19">
        <f t="shared" si="1"/>
        <v>7</v>
      </c>
      <c r="C15" s="19" t="str">
        <f>'PARCIALES 505B'!C15</f>
        <v>211U0615</v>
      </c>
      <c r="D15" s="44" t="str">
        <f>'PARCIALES 505B'!D15:I15</f>
        <v>IXBA CHONTAL PERLA DEL CARMEN</v>
      </c>
      <c r="E15" s="45"/>
      <c r="F15" s="45"/>
      <c r="G15" s="45"/>
      <c r="H15" s="45"/>
      <c r="I15" s="46"/>
      <c r="J15" s="20">
        <f>+'PARCIALES 505B'!P15</f>
        <v>22.950000000000003</v>
      </c>
      <c r="K15" s="20">
        <f t="shared" si="0"/>
        <v>22.950000000000003</v>
      </c>
    </row>
    <row r="16" spans="2:15" ht="15.75" x14ac:dyDescent="0.25">
      <c r="B16" s="19">
        <f t="shared" si="1"/>
        <v>8</v>
      </c>
      <c r="C16" s="19" t="str">
        <f>'PARCIALES 505B'!C16</f>
        <v>211U0253</v>
      </c>
      <c r="D16" s="44" t="str">
        <f>'PARCIALES 505B'!D16:I16</f>
        <v>NORIEGA CARDENAS EVELYN NICOL</v>
      </c>
      <c r="E16" s="45"/>
      <c r="F16" s="45"/>
      <c r="G16" s="45"/>
      <c r="H16" s="45"/>
      <c r="I16" s="46"/>
      <c r="J16" s="20">
        <f>+'PARCIALES 505B'!P16</f>
        <v>24.7</v>
      </c>
      <c r="K16" s="20">
        <f t="shared" si="0"/>
        <v>24.7</v>
      </c>
    </row>
    <row r="17" spans="2:11" ht="15.75" x14ac:dyDescent="0.25">
      <c r="B17" s="19">
        <f t="shared" si="1"/>
        <v>9</v>
      </c>
      <c r="C17" s="19" t="str">
        <f>'PARCIALES 505B'!C17</f>
        <v>211U0265</v>
      </c>
      <c r="D17" s="44" t="str">
        <f>'PARCIALES 505B'!D17:I17</f>
        <v>PRETELIN FONSECA MARIA JOSE</v>
      </c>
      <c r="E17" s="45"/>
      <c r="F17" s="45"/>
      <c r="G17" s="45"/>
      <c r="H17" s="45"/>
      <c r="I17" s="46"/>
      <c r="J17" s="20">
        <f>+'PARCIALES 505B'!P17</f>
        <v>20.2</v>
      </c>
      <c r="K17" s="20">
        <f t="shared" si="0"/>
        <v>20.2</v>
      </c>
    </row>
    <row r="18" spans="2:11" ht="15.75" x14ac:dyDescent="0.25">
      <c r="B18" s="19">
        <f t="shared" si="1"/>
        <v>10</v>
      </c>
      <c r="C18" s="19" t="str">
        <f>'PARCIALES 505B'!C18</f>
        <v>211U0266</v>
      </c>
      <c r="D18" s="44" t="str">
        <f>'PARCIALES 505B'!D18:I18</f>
        <v>PUCHETA VELASCO DANIEL</v>
      </c>
      <c r="E18" s="45"/>
      <c r="F18" s="45"/>
      <c r="G18" s="45"/>
      <c r="H18" s="45"/>
      <c r="I18" s="46"/>
      <c r="J18" s="20">
        <f>+'PARCIALES 505B'!P18</f>
        <v>23.95</v>
      </c>
      <c r="K18" s="20">
        <f t="shared" si="0"/>
        <v>23.95</v>
      </c>
    </row>
    <row r="19" spans="2:11" ht="15.75" x14ac:dyDescent="0.25">
      <c r="B19" s="19">
        <f t="shared" si="1"/>
        <v>11</v>
      </c>
      <c r="C19" s="19" t="str">
        <f>'PARCIALES 505B'!C19</f>
        <v>211U0268</v>
      </c>
      <c r="D19" s="44" t="str">
        <f>'PARCIALES 505B'!D19:I19</f>
        <v>RESENDIZ COBAXIN BRAD HILARIO</v>
      </c>
      <c r="E19" s="45"/>
      <c r="F19" s="45"/>
      <c r="G19" s="45"/>
      <c r="H19" s="45"/>
      <c r="I19" s="46"/>
      <c r="J19" s="20">
        <f>+'PARCIALES 505B'!P19</f>
        <v>23.8</v>
      </c>
      <c r="K19" s="20">
        <f t="shared" si="0"/>
        <v>23.8</v>
      </c>
    </row>
    <row r="20" spans="2:11" ht="15.75" x14ac:dyDescent="0.25">
      <c r="B20" s="19">
        <f t="shared" si="1"/>
        <v>12</v>
      </c>
      <c r="C20" s="19" t="str">
        <f>'PARCIALES 505B'!C20</f>
        <v>211U0271</v>
      </c>
      <c r="D20" s="44" t="str">
        <f>'PARCIALES 505B'!D20:I20</f>
        <v>REYES TORRES JALIL</v>
      </c>
      <c r="E20" s="45"/>
      <c r="F20" s="45"/>
      <c r="G20" s="45"/>
      <c r="H20" s="45"/>
      <c r="I20" s="46"/>
      <c r="J20" s="20">
        <f>+'PARCIALES 505B'!P20</f>
        <v>21.7</v>
      </c>
      <c r="K20" s="20">
        <f t="shared" si="0"/>
        <v>21.7</v>
      </c>
    </row>
    <row r="21" spans="2:11" ht="15.75" x14ac:dyDescent="0.25">
      <c r="B21" s="19">
        <f t="shared" si="1"/>
        <v>13</v>
      </c>
      <c r="C21" s="19" t="str">
        <f>'PARCIALES 505B'!C21</f>
        <v>211U0274</v>
      </c>
      <c r="D21" s="44" t="str">
        <f>'PARCIALES 505B'!D21:I21</f>
        <v>SALAS BAXIN DANAHI</v>
      </c>
      <c r="E21" s="45"/>
      <c r="F21" s="45"/>
      <c r="G21" s="45"/>
      <c r="H21" s="45"/>
      <c r="I21" s="46"/>
      <c r="J21" s="20">
        <f>+'PARCIALES 505B'!P21</f>
        <v>23.95</v>
      </c>
      <c r="K21" s="20">
        <f t="shared" si="0"/>
        <v>23.95</v>
      </c>
    </row>
    <row r="22" spans="2:11" ht="15.75" x14ac:dyDescent="0.25">
      <c r="B22" s="19">
        <f t="shared" si="1"/>
        <v>14</v>
      </c>
      <c r="C22" s="19" t="str">
        <f>'PARCIALES 505B'!C22</f>
        <v>211U0276</v>
      </c>
      <c r="D22" s="44" t="str">
        <f>'PARCIALES 505B'!D22:I22</f>
        <v>SINACA RUIZ MARITZA JAQUELINE</v>
      </c>
      <c r="E22" s="45"/>
      <c r="F22" s="45"/>
      <c r="G22" s="45"/>
      <c r="H22" s="45"/>
      <c r="I22" s="46"/>
      <c r="J22" s="20">
        <f>+'PARCIALES 505B'!P22</f>
        <v>24.7</v>
      </c>
      <c r="K22" s="20">
        <f t="shared" si="0"/>
        <v>24.7</v>
      </c>
    </row>
    <row r="23" spans="2:11" ht="15.75" x14ac:dyDescent="0.25">
      <c r="B23" s="19">
        <f t="shared" si="1"/>
        <v>15</v>
      </c>
      <c r="C23" s="19" t="str">
        <f>'PARCIALES 505B'!C23</f>
        <v>211U0280</v>
      </c>
      <c r="D23" s="44" t="str">
        <f>'PARCIALES 505B'!D23:I23</f>
        <v>TORNADO HERNANDEZ KAREN</v>
      </c>
      <c r="E23" s="45"/>
      <c r="F23" s="45"/>
      <c r="G23" s="45"/>
      <c r="H23" s="45"/>
      <c r="I23" s="46"/>
      <c r="J23" s="20">
        <f>+'PARCIALES 505B'!P23</f>
        <v>24.7</v>
      </c>
      <c r="K23" s="20">
        <f t="shared" si="0"/>
        <v>24.7</v>
      </c>
    </row>
    <row r="24" spans="2:11" x14ac:dyDescent="0.25">
      <c r="C24" s="33"/>
      <c r="D24" s="33"/>
      <c r="E24" s="1"/>
    </row>
    <row r="25" spans="2:11" x14ac:dyDescent="0.25">
      <c r="C25" s="33"/>
      <c r="D25" s="33"/>
      <c r="E25" s="1"/>
      <c r="H25" s="30" t="s">
        <v>18</v>
      </c>
      <c r="I25" s="30"/>
      <c r="J25" s="5">
        <f>COUNTIF(K9:K23,"&gt;=70")</f>
        <v>0</v>
      </c>
      <c r="K25" s="1"/>
    </row>
    <row r="26" spans="2:11" x14ac:dyDescent="0.25">
      <c r="C26" s="33"/>
      <c r="D26" s="33"/>
      <c r="E26" s="9"/>
      <c r="H26" s="30" t="s">
        <v>19</v>
      </c>
      <c r="I26" s="30"/>
      <c r="J26" s="5">
        <f>COUNTIF(K9:K23,"&lt;70")</f>
        <v>15</v>
      </c>
      <c r="K26" s="1"/>
    </row>
    <row r="27" spans="2:11" x14ac:dyDescent="0.25">
      <c r="C27" s="33"/>
      <c r="D27" s="33"/>
      <c r="E27" s="33"/>
      <c r="H27" s="30" t="s">
        <v>20</v>
      </c>
      <c r="I27" s="30"/>
      <c r="J27" s="5">
        <f>COUNT(J9:J23)</f>
        <v>15</v>
      </c>
      <c r="K27" s="1"/>
    </row>
    <row r="28" spans="2:11" x14ac:dyDescent="0.25">
      <c r="C28" s="33"/>
      <c r="D28" s="33"/>
      <c r="E28" s="1"/>
      <c r="H28" s="31" t="s">
        <v>15</v>
      </c>
      <c r="I28" s="31"/>
      <c r="J28" s="10">
        <f>J25/J27</f>
        <v>0</v>
      </c>
      <c r="K28" s="16"/>
    </row>
    <row r="29" spans="2:11" x14ac:dyDescent="0.25">
      <c r="C29" s="33"/>
      <c r="D29" s="33"/>
      <c r="E29" s="1"/>
      <c r="H29" s="31" t="s">
        <v>16</v>
      </c>
      <c r="I29" s="31"/>
      <c r="J29" s="10">
        <f>J26/J27</f>
        <v>1</v>
      </c>
      <c r="K29" s="17"/>
    </row>
    <row r="30" spans="2:11" x14ac:dyDescent="0.25">
      <c r="C30" s="33"/>
      <c r="D30" s="33"/>
      <c r="E30" s="9"/>
    </row>
    <row r="31" spans="2:11" x14ac:dyDescent="0.25">
      <c r="C31" s="1"/>
      <c r="D31" s="1"/>
      <c r="E31" s="9"/>
    </row>
    <row r="33" spans="10:11" x14ac:dyDescent="0.25">
      <c r="J33" s="33"/>
      <c r="K33" s="33"/>
    </row>
    <row r="34" spans="10:11" x14ac:dyDescent="0.25">
      <c r="J34" s="42"/>
      <c r="K34" s="42"/>
    </row>
  </sheetData>
  <mergeCells count="36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C24:D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25:D25"/>
    <mergeCell ref="H25:I25"/>
    <mergeCell ref="C26:D26"/>
    <mergeCell ref="H26:I26"/>
    <mergeCell ref="C27:E27"/>
    <mergeCell ref="H27:I27"/>
    <mergeCell ref="J34:K34"/>
    <mergeCell ref="C28:D28"/>
    <mergeCell ref="H28:I28"/>
    <mergeCell ref="C29:D29"/>
    <mergeCell ref="H29:I29"/>
    <mergeCell ref="C30:D30"/>
    <mergeCell ref="J33:K3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dimension ref="B2:Q38"/>
  <sheetViews>
    <sheetView zoomScale="83" workbookViewId="0">
      <selection activeCell="B1" sqref="B1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" customWidth="1"/>
    <col min="18" max="18" width="5.570312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"/>
      <c r="Q2" s="3"/>
    </row>
    <row r="3" spans="2:17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17" ht="15.75" x14ac:dyDescent="0.25">
      <c r="C4" t="s">
        <v>0</v>
      </c>
      <c r="D4" s="43" t="str">
        <f>'PARCIALES 505B'!D4:G4</f>
        <v>GESTION ESTRATEGICA DE CAPITAL HUMANO II</v>
      </c>
      <c r="E4" s="43"/>
      <c r="F4" s="43"/>
      <c r="G4" s="43"/>
      <c r="I4" t="s">
        <v>1</v>
      </c>
      <c r="J4" s="36" t="s">
        <v>43</v>
      </c>
      <c r="K4" s="36"/>
      <c r="M4" t="s">
        <v>2</v>
      </c>
      <c r="N4" s="37">
        <f>'PARCIALES 505B'!N4:O4</f>
        <v>45231</v>
      </c>
      <c r="O4" s="37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36" t="str">
        <f>'PARCIALES 505B'!D6:G6</f>
        <v>SEP 23 - ENE 24</v>
      </c>
      <c r="E6" s="36"/>
      <c r="F6" s="36"/>
      <c r="G6" s="36"/>
      <c r="I6" s="33" t="s">
        <v>21</v>
      </c>
      <c r="J6" s="33"/>
      <c r="K6" s="38" t="str">
        <f>'PARCIALES 505B'!K6:O6</f>
        <v>L.C. GUILLERMO MORALES CADENA</v>
      </c>
      <c r="L6" s="38"/>
      <c r="M6" s="38"/>
      <c r="N6" s="38"/>
      <c r="O6" s="38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30" t="s">
        <v>5</v>
      </c>
      <c r="E8" s="30"/>
      <c r="F8" s="30"/>
      <c r="G8" s="30"/>
      <c r="H8" s="30"/>
      <c r="I8" s="30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59</v>
      </c>
      <c r="D9" s="50" t="s">
        <v>78</v>
      </c>
      <c r="E9" s="51"/>
      <c r="F9" s="51"/>
      <c r="G9" s="51"/>
      <c r="H9" s="51"/>
      <c r="I9" s="52"/>
      <c r="J9" s="23">
        <v>82.5</v>
      </c>
      <c r="K9" s="23"/>
      <c r="L9" s="25"/>
      <c r="M9" s="23"/>
      <c r="N9" s="23"/>
      <c r="O9" s="23"/>
      <c r="P9" s="24">
        <f>SUM(J9:O9)/4</f>
        <v>20.625</v>
      </c>
    </row>
    <row r="10" spans="2:17" ht="18.75" x14ac:dyDescent="0.3">
      <c r="B10" s="22">
        <f>B9+1</f>
        <v>2</v>
      </c>
      <c r="C10" s="22" t="s">
        <v>60</v>
      </c>
      <c r="D10" s="50" t="s">
        <v>79</v>
      </c>
      <c r="E10" s="51"/>
      <c r="F10" s="51"/>
      <c r="G10" s="51"/>
      <c r="H10" s="51"/>
      <c r="I10" s="52"/>
      <c r="J10" s="23">
        <v>98.8</v>
      </c>
      <c r="K10" s="23"/>
      <c r="L10" s="23"/>
      <c r="M10" s="23"/>
      <c r="N10" s="23"/>
      <c r="O10" s="23"/>
      <c r="P10" s="24">
        <f t="shared" ref="P10:P27" si="0">SUM(J10:O10)/4</f>
        <v>24.7</v>
      </c>
    </row>
    <row r="11" spans="2:17" ht="18.75" x14ac:dyDescent="0.3">
      <c r="B11" s="22">
        <f t="shared" ref="B11:B27" si="1">B10+1</f>
        <v>3</v>
      </c>
      <c r="C11" s="22" t="s">
        <v>61</v>
      </c>
      <c r="D11" s="50" t="s">
        <v>80</v>
      </c>
      <c r="E11" s="51"/>
      <c r="F11" s="51"/>
      <c r="G11" s="51"/>
      <c r="H11" s="51"/>
      <c r="I11" s="52"/>
      <c r="J11" s="23">
        <v>82.7</v>
      </c>
      <c r="K11" s="23"/>
      <c r="L11" s="23"/>
      <c r="M11" s="23"/>
      <c r="N11" s="23"/>
      <c r="O11" s="23"/>
      <c r="P11" s="24">
        <f t="shared" si="0"/>
        <v>20.675000000000001</v>
      </c>
    </row>
    <row r="12" spans="2:17" ht="18.75" x14ac:dyDescent="0.3">
      <c r="B12" s="22">
        <f t="shared" si="1"/>
        <v>4</v>
      </c>
      <c r="C12" s="22" t="s">
        <v>62</v>
      </c>
      <c r="D12" s="50" t="s">
        <v>81</v>
      </c>
      <c r="E12" s="51"/>
      <c r="F12" s="51"/>
      <c r="G12" s="51"/>
      <c r="H12" s="51"/>
      <c r="I12" s="52"/>
      <c r="J12" s="23">
        <v>70</v>
      </c>
      <c r="K12" s="23"/>
      <c r="L12" s="23"/>
      <c r="M12" s="23"/>
      <c r="N12" s="23"/>
      <c r="O12" s="23"/>
      <c r="P12" s="24">
        <f t="shared" si="0"/>
        <v>17.5</v>
      </c>
    </row>
    <row r="13" spans="2:17" ht="18.75" x14ac:dyDescent="0.3">
      <c r="B13" s="22">
        <f t="shared" si="1"/>
        <v>5</v>
      </c>
      <c r="C13" s="22" t="s">
        <v>63</v>
      </c>
      <c r="D13" s="50" t="s">
        <v>82</v>
      </c>
      <c r="E13" s="51"/>
      <c r="F13" s="51"/>
      <c r="G13" s="51"/>
      <c r="H13" s="51"/>
      <c r="I13" s="52"/>
      <c r="J13" s="23">
        <v>86.8</v>
      </c>
      <c r="K13" s="23"/>
      <c r="L13" s="23"/>
      <c r="M13" s="23"/>
      <c r="N13" s="23"/>
      <c r="O13" s="23"/>
      <c r="P13" s="24">
        <f t="shared" si="0"/>
        <v>21.7</v>
      </c>
    </row>
    <row r="14" spans="2:17" ht="18.75" x14ac:dyDescent="0.3">
      <c r="B14" s="22">
        <f t="shared" si="1"/>
        <v>6</v>
      </c>
      <c r="C14" s="22" t="s">
        <v>64</v>
      </c>
      <c r="D14" s="50" t="s">
        <v>83</v>
      </c>
      <c r="E14" s="51"/>
      <c r="F14" s="51"/>
      <c r="G14" s="51"/>
      <c r="H14" s="51"/>
      <c r="I14" s="52"/>
      <c r="J14" s="23">
        <v>81.599999999999994</v>
      </c>
      <c r="K14" s="23"/>
      <c r="L14" s="23"/>
      <c r="M14" s="23"/>
      <c r="N14" s="23"/>
      <c r="O14" s="23"/>
      <c r="P14" s="24">
        <f t="shared" si="0"/>
        <v>20.399999999999999</v>
      </c>
    </row>
    <row r="15" spans="2:17" ht="18.75" x14ac:dyDescent="0.3">
      <c r="B15" s="22">
        <f t="shared" si="1"/>
        <v>7</v>
      </c>
      <c r="C15" s="22" t="s">
        <v>65</v>
      </c>
      <c r="D15" s="50" t="s">
        <v>84</v>
      </c>
      <c r="E15" s="51"/>
      <c r="F15" s="51"/>
      <c r="G15" s="51"/>
      <c r="H15" s="51"/>
      <c r="I15" s="52"/>
      <c r="J15" s="23">
        <v>82.7</v>
      </c>
      <c r="K15" s="23"/>
      <c r="L15" s="23"/>
      <c r="M15" s="23"/>
      <c r="N15" s="23"/>
      <c r="O15" s="23"/>
      <c r="P15" s="24">
        <f t="shared" si="0"/>
        <v>20.675000000000001</v>
      </c>
    </row>
    <row r="16" spans="2:17" ht="18.75" x14ac:dyDescent="0.3">
      <c r="B16" s="22">
        <f t="shared" si="1"/>
        <v>8</v>
      </c>
      <c r="C16" s="22" t="s">
        <v>66</v>
      </c>
      <c r="D16" s="50" t="s">
        <v>85</v>
      </c>
      <c r="E16" s="51"/>
      <c r="F16" s="51"/>
      <c r="G16" s="51"/>
      <c r="H16" s="51"/>
      <c r="I16" s="52"/>
      <c r="J16" s="23">
        <v>85.3</v>
      </c>
      <c r="K16" s="23"/>
      <c r="L16" s="23"/>
      <c r="M16" s="23"/>
      <c r="N16" s="23"/>
      <c r="O16" s="23"/>
      <c r="P16" s="24">
        <f t="shared" si="0"/>
        <v>21.324999999999999</v>
      </c>
    </row>
    <row r="17" spans="2:16" ht="18.75" x14ac:dyDescent="0.3">
      <c r="B17" s="22">
        <f t="shared" si="1"/>
        <v>9</v>
      </c>
      <c r="C17" s="22" t="s">
        <v>67</v>
      </c>
      <c r="D17" s="50" t="s">
        <v>86</v>
      </c>
      <c r="E17" s="51"/>
      <c r="F17" s="51"/>
      <c r="G17" s="51"/>
      <c r="H17" s="51"/>
      <c r="I17" s="52"/>
      <c r="J17" s="23">
        <v>84</v>
      </c>
      <c r="K17" s="23"/>
      <c r="L17" s="23"/>
      <c r="M17" s="23"/>
      <c r="N17" s="23"/>
      <c r="O17" s="23"/>
      <c r="P17" s="24">
        <f t="shared" si="0"/>
        <v>21</v>
      </c>
    </row>
    <row r="18" spans="2:16" ht="18.75" x14ac:dyDescent="0.3">
      <c r="B18" s="22">
        <f t="shared" si="1"/>
        <v>10</v>
      </c>
      <c r="C18" s="22" t="s">
        <v>68</v>
      </c>
      <c r="D18" s="50" t="s">
        <v>87</v>
      </c>
      <c r="E18" s="51"/>
      <c r="F18" s="51"/>
      <c r="G18" s="51"/>
      <c r="H18" s="51"/>
      <c r="I18" s="52"/>
      <c r="J18" s="23">
        <v>89.1</v>
      </c>
      <c r="K18" s="23"/>
      <c r="L18" s="23"/>
      <c r="M18" s="23"/>
      <c r="N18" s="23"/>
      <c r="O18" s="23"/>
      <c r="P18" s="24">
        <f t="shared" si="0"/>
        <v>22.274999999999999</v>
      </c>
    </row>
    <row r="19" spans="2:16" ht="18.75" x14ac:dyDescent="0.3">
      <c r="B19" s="22">
        <f t="shared" si="1"/>
        <v>11</v>
      </c>
      <c r="C19" s="22" t="s">
        <v>69</v>
      </c>
      <c r="D19" s="50" t="s">
        <v>88</v>
      </c>
      <c r="E19" s="51"/>
      <c r="F19" s="51"/>
      <c r="G19" s="51"/>
      <c r="H19" s="51"/>
      <c r="I19" s="52"/>
      <c r="J19" s="23">
        <v>76.7</v>
      </c>
      <c r="K19" s="23"/>
      <c r="L19" s="23"/>
      <c r="M19" s="23"/>
      <c r="N19" s="23"/>
      <c r="O19" s="23"/>
      <c r="P19" s="24">
        <f t="shared" si="0"/>
        <v>19.175000000000001</v>
      </c>
    </row>
    <row r="20" spans="2:16" ht="18.75" x14ac:dyDescent="0.3">
      <c r="B20" s="22">
        <f t="shared" si="1"/>
        <v>12</v>
      </c>
      <c r="C20" s="22" t="s">
        <v>70</v>
      </c>
      <c r="D20" s="50" t="s">
        <v>89</v>
      </c>
      <c r="E20" s="51"/>
      <c r="F20" s="51"/>
      <c r="G20" s="51"/>
      <c r="H20" s="51"/>
      <c r="I20" s="52"/>
      <c r="J20" s="23">
        <v>76.3</v>
      </c>
      <c r="K20" s="23"/>
      <c r="L20" s="23"/>
      <c r="M20" s="23"/>
      <c r="N20" s="23"/>
      <c r="O20" s="23"/>
      <c r="P20" s="24">
        <f t="shared" si="0"/>
        <v>19.074999999999999</v>
      </c>
    </row>
    <row r="21" spans="2:16" ht="18.75" x14ac:dyDescent="0.3">
      <c r="B21" s="22">
        <f t="shared" si="1"/>
        <v>13</v>
      </c>
      <c r="C21" s="22" t="s">
        <v>71</v>
      </c>
      <c r="D21" s="50" t="s">
        <v>90</v>
      </c>
      <c r="E21" s="51"/>
      <c r="F21" s="51"/>
      <c r="G21" s="51"/>
      <c r="H21" s="51"/>
      <c r="I21" s="52"/>
      <c r="J21" s="23">
        <v>81.8</v>
      </c>
      <c r="K21" s="23"/>
      <c r="L21" s="23"/>
      <c r="M21" s="23"/>
      <c r="N21" s="23"/>
      <c r="O21" s="23"/>
      <c r="P21" s="24">
        <f t="shared" si="0"/>
        <v>20.45</v>
      </c>
    </row>
    <row r="22" spans="2:16" ht="18.75" x14ac:dyDescent="0.3">
      <c r="B22" s="22">
        <f t="shared" si="1"/>
        <v>14</v>
      </c>
      <c r="C22" s="22" t="s">
        <v>72</v>
      </c>
      <c r="D22" s="50" t="s">
        <v>91</v>
      </c>
      <c r="E22" s="51"/>
      <c r="F22" s="51"/>
      <c r="G22" s="51"/>
      <c r="H22" s="51"/>
      <c r="I22" s="52"/>
      <c r="J22" s="23">
        <v>78.099999999999994</v>
      </c>
      <c r="K22" s="23"/>
      <c r="L22" s="23"/>
      <c r="M22" s="23"/>
      <c r="N22" s="23"/>
      <c r="O22" s="23"/>
      <c r="P22" s="24">
        <f t="shared" si="0"/>
        <v>19.524999999999999</v>
      </c>
    </row>
    <row r="23" spans="2:16" ht="18.75" x14ac:dyDescent="0.3">
      <c r="B23" s="22">
        <f t="shared" si="1"/>
        <v>15</v>
      </c>
      <c r="C23" s="22" t="s">
        <v>73</v>
      </c>
      <c r="D23" s="50" t="s">
        <v>92</v>
      </c>
      <c r="E23" s="51"/>
      <c r="F23" s="51"/>
      <c r="G23" s="51"/>
      <c r="H23" s="51"/>
      <c r="I23" s="52"/>
      <c r="J23" s="23">
        <v>78.3</v>
      </c>
      <c r="K23" s="23"/>
      <c r="L23" s="23"/>
      <c r="M23" s="23"/>
      <c r="N23" s="23"/>
      <c r="O23" s="23"/>
      <c r="P23" s="24">
        <f t="shared" si="0"/>
        <v>19.574999999999999</v>
      </c>
    </row>
    <row r="24" spans="2:16" ht="18.75" x14ac:dyDescent="0.3">
      <c r="B24" s="22">
        <f t="shared" si="1"/>
        <v>16</v>
      </c>
      <c r="C24" s="22" t="s">
        <v>74</v>
      </c>
      <c r="D24" s="50" t="s">
        <v>93</v>
      </c>
      <c r="E24" s="51"/>
      <c r="F24" s="51"/>
      <c r="G24" s="51"/>
      <c r="H24" s="51"/>
      <c r="I24" s="52"/>
      <c r="J24" s="23">
        <v>88.7</v>
      </c>
      <c r="K24" s="23"/>
      <c r="L24" s="23"/>
      <c r="M24" s="23"/>
      <c r="N24" s="23"/>
      <c r="O24" s="23"/>
      <c r="P24" s="24">
        <f t="shared" si="0"/>
        <v>22.175000000000001</v>
      </c>
    </row>
    <row r="25" spans="2:16" ht="18.75" x14ac:dyDescent="0.3">
      <c r="B25" s="22">
        <f>B24+1</f>
        <v>17</v>
      </c>
      <c r="C25" s="22" t="s">
        <v>75</v>
      </c>
      <c r="D25" s="50" t="s">
        <v>94</v>
      </c>
      <c r="E25" s="51"/>
      <c r="F25" s="51"/>
      <c r="G25" s="51"/>
      <c r="H25" s="51"/>
      <c r="I25" s="52"/>
      <c r="J25" s="23">
        <v>97.8</v>
      </c>
      <c r="K25" s="23"/>
      <c r="L25" s="23"/>
      <c r="M25" s="23"/>
      <c r="N25" s="23"/>
      <c r="O25" s="23"/>
      <c r="P25" s="24">
        <f t="shared" si="0"/>
        <v>24.45</v>
      </c>
    </row>
    <row r="26" spans="2:16" ht="18.75" x14ac:dyDescent="0.3">
      <c r="B26" s="22">
        <f t="shared" si="1"/>
        <v>18</v>
      </c>
      <c r="C26" s="22" t="s">
        <v>76</v>
      </c>
      <c r="D26" s="49" t="s">
        <v>95</v>
      </c>
      <c r="E26" s="49"/>
      <c r="F26" s="49"/>
      <c r="G26" s="49"/>
      <c r="H26" s="49"/>
      <c r="I26" s="49"/>
      <c r="J26" s="23">
        <v>89.9</v>
      </c>
      <c r="K26" s="23"/>
      <c r="L26" s="23"/>
      <c r="M26" s="23"/>
      <c r="N26" s="23"/>
      <c r="O26" s="25"/>
      <c r="P26" s="24">
        <f t="shared" si="0"/>
        <v>22.475000000000001</v>
      </c>
    </row>
    <row r="27" spans="2:16" ht="18.75" x14ac:dyDescent="0.3">
      <c r="B27" s="22">
        <f t="shared" si="1"/>
        <v>19</v>
      </c>
      <c r="C27" s="22" t="s">
        <v>77</v>
      </c>
      <c r="D27" s="49" t="s">
        <v>96</v>
      </c>
      <c r="E27" s="49"/>
      <c r="F27" s="49"/>
      <c r="G27" s="49"/>
      <c r="H27" s="49"/>
      <c r="I27" s="49"/>
      <c r="J27" s="23">
        <v>84.4</v>
      </c>
      <c r="K27" s="23"/>
      <c r="L27" s="23"/>
      <c r="M27" s="23"/>
      <c r="N27" s="23"/>
      <c r="O27" s="23"/>
      <c r="P27" s="24">
        <f t="shared" si="0"/>
        <v>21.1</v>
      </c>
    </row>
    <row r="28" spans="2:16" x14ac:dyDescent="0.25">
      <c r="C28" s="33"/>
      <c r="D28" s="33"/>
      <c r="E28" s="1"/>
    </row>
    <row r="29" spans="2:16" x14ac:dyDescent="0.25">
      <c r="C29" s="33"/>
      <c r="D29" s="33"/>
      <c r="E29" s="1"/>
      <c r="H29" s="30" t="s">
        <v>18</v>
      </c>
      <c r="I29" s="30"/>
      <c r="J29" s="5">
        <f t="shared" ref="J29:P29" si="2">COUNTIF(J9:J27,"&gt;=70")</f>
        <v>19</v>
      </c>
      <c r="K29" s="5">
        <f t="shared" si="2"/>
        <v>0</v>
      </c>
      <c r="L29" s="5">
        <f t="shared" si="2"/>
        <v>0</v>
      </c>
      <c r="M29" s="5">
        <f t="shared" si="2"/>
        <v>0</v>
      </c>
      <c r="N29" s="5">
        <f t="shared" si="2"/>
        <v>0</v>
      </c>
      <c r="O29" s="5">
        <f t="shared" si="2"/>
        <v>0</v>
      </c>
      <c r="P29" s="15">
        <f t="shared" si="2"/>
        <v>0</v>
      </c>
    </row>
    <row r="30" spans="2:16" x14ac:dyDescent="0.25">
      <c r="C30" s="33"/>
      <c r="D30" s="33"/>
      <c r="E30" s="9"/>
      <c r="H30" s="30" t="s">
        <v>19</v>
      </c>
      <c r="I30" s="30"/>
      <c r="J30" s="5">
        <f t="shared" ref="J30:P30" si="3">COUNTIF(J9:J28,"&lt;70")</f>
        <v>0</v>
      </c>
      <c r="K30" s="5">
        <f t="shared" si="3"/>
        <v>0</v>
      </c>
      <c r="L30" s="5">
        <f t="shared" si="3"/>
        <v>0</v>
      </c>
      <c r="M30" s="5">
        <f t="shared" si="3"/>
        <v>0</v>
      </c>
      <c r="N30" s="5">
        <f t="shared" si="3"/>
        <v>0</v>
      </c>
      <c r="O30" s="5">
        <f t="shared" si="3"/>
        <v>0</v>
      </c>
      <c r="P30" s="15">
        <f t="shared" si="3"/>
        <v>19</v>
      </c>
    </row>
    <row r="31" spans="2:16" x14ac:dyDescent="0.25">
      <c r="C31" s="33"/>
      <c r="D31" s="33"/>
      <c r="E31" s="33"/>
      <c r="H31" s="30" t="s">
        <v>20</v>
      </c>
      <c r="I31" s="30"/>
      <c r="J31" s="5">
        <f t="shared" ref="J31:P31" si="4">COUNT(J9:J27)</f>
        <v>19</v>
      </c>
      <c r="K31" s="5">
        <f t="shared" si="4"/>
        <v>0</v>
      </c>
      <c r="L31" s="5">
        <f t="shared" si="4"/>
        <v>0</v>
      </c>
      <c r="M31" s="5">
        <f t="shared" si="4"/>
        <v>0</v>
      </c>
      <c r="N31" s="5">
        <f t="shared" si="4"/>
        <v>0</v>
      </c>
      <c r="O31" s="5">
        <f t="shared" si="4"/>
        <v>0</v>
      </c>
      <c r="P31" s="15">
        <f t="shared" si="4"/>
        <v>19</v>
      </c>
    </row>
    <row r="32" spans="2:16" x14ac:dyDescent="0.25">
      <c r="C32" s="33"/>
      <c r="D32" s="33"/>
      <c r="E32" s="1"/>
      <c r="H32" s="31" t="s">
        <v>15</v>
      </c>
      <c r="I32" s="31"/>
      <c r="J32" s="10">
        <f>J29/J31</f>
        <v>1</v>
      </c>
      <c r="K32" s="12" t="e">
        <f t="shared" ref="K32:P32" si="5">K29/K31</f>
        <v>#DIV/0!</v>
      </c>
      <c r="L32" s="12" t="e">
        <f t="shared" si="5"/>
        <v>#DIV/0!</v>
      </c>
      <c r="M32" s="12" t="e">
        <f t="shared" si="5"/>
        <v>#DIV/0!</v>
      </c>
      <c r="N32" s="12" t="e">
        <f t="shared" si="5"/>
        <v>#DIV/0!</v>
      </c>
      <c r="O32" s="12" t="e">
        <f t="shared" si="5"/>
        <v>#DIV/0!</v>
      </c>
      <c r="P32" s="14">
        <f t="shared" si="5"/>
        <v>0</v>
      </c>
    </row>
    <row r="33" spans="3:16" x14ac:dyDescent="0.25">
      <c r="C33" s="33"/>
      <c r="D33" s="33"/>
      <c r="E33" s="1"/>
      <c r="H33" s="31" t="s">
        <v>16</v>
      </c>
      <c r="I33" s="31"/>
      <c r="J33" s="10">
        <f>J30/J31</f>
        <v>0</v>
      </c>
      <c r="K33" s="10" t="e">
        <f t="shared" ref="K33:P33" si="6">K30/K31</f>
        <v>#DIV/0!</v>
      </c>
      <c r="L33" s="12" t="e">
        <f t="shared" si="6"/>
        <v>#DIV/0!</v>
      </c>
      <c r="M33" s="12" t="e">
        <f t="shared" si="6"/>
        <v>#DIV/0!</v>
      </c>
      <c r="N33" s="12" t="e">
        <f t="shared" si="6"/>
        <v>#DIV/0!</v>
      </c>
      <c r="O33" s="12" t="e">
        <f t="shared" si="6"/>
        <v>#DIV/0!</v>
      </c>
      <c r="P33" s="14">
        <f t="shared" si="6"/>
        <v>1</v>
      </c>
    </row>
    <row r="34" spans="3:16" x14ac:dyDescent="0.25">
      <c r="C34" s="33"/>
      <c r="D34" s="33"/>
      <c r="E34" s="9"/>
    </row>
    <row r="35" spans="3:16" x14ac:dyDescent="0.25">
      <c r="C35" s="1"/>
      <c r="D35" s="1"/>
      <c r="E35" s="9"/>
    </row>
    <row r="37" spans="3:16" x14ac:dyDescent="0.25">
      <c r="J37" s="34"/>
      <c r="K37" s="34"/>
      <c r="L37" s="34"/>
      <c r="M37" s="34"/>
      <c r="N37" s="34"/>
      <c r="O37" s="34"/>
    </row>
    <row r="38" spans="3:16" x14ac:dyDescent="0.25">
      <c r="J38" s="32" t="s">
        <v>17</v>
      </c>
      <c r="K38" s="32"/>
      <c r="L38" s="32"/>
      <c r="M38" s="32"/>
      <c r="N38" s="32"/>
      <c r="O38" s="32"/>
    </row>
  </sheetData>
  <mergeCells count="42">
    <mergeCell ref="D6:G6"/>
    <mergeCell ref="I6:J6"/>
    <mergeCell ref="K6:O6"/>
    <mergeCell ref="B2:O2"/>
    <mergeCell ref="C3:O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28:D28"/>
    <mergeCell ref="D26:I26"/>
    <mergeCell ref="D27:I27"/>
    <mergeCell ref="D20:I20"/>
    <mergeCell ref="D21:I21"/>
    <mergeCell ref="D22:I22"/>
    <mergeCell ref="D23:I23"/>
    <mergeCell ref="D24:I24"/>
    <mergeCell ref="D25:I25"/>
    <mergeCell ref="C29:D29"/>
    <mergeCell ref="H29:I29"/>
    <mergeCell ref="C30:D30"/>
    <mergeCell ref="H30:I30"/>
    <mergeCell ref="C31:E31"/>
    <mergeCell ref="H31:I31"/>
    <mergeCell ref="J38:O38"/>
    <mergeCell ref="C32:D32"/>
    <mergeCell ref="H32:I32"/>
    <mergeCell ref="C33:D33"/>
    <mergeCell ref="H33:I33"/>
    <mergeCell ref="C34:D34"/>
    <mergeCell ref="J37:O37"/>
  </mergeCells>
  <phoneticPr fontId="6" type="noConversion"/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38"/>
  <sheetViews>
    <sheetView topLeftCell="A4" zoomScale="93" workbookViewId="0">
      <selection activeCell="A4" sqref="A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"/>
      <c r="M2" s="3"/>
    </row>
    <row r="3" spans="2:16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1"/>
      <c r="M3" s="1"/>
    </row>
    <row r="4" spans="2:16" x14ac:dyDescent="0.25">
      <c r="C4" t="s">
        <v>0</v>
      </c>
      <c r="D4" s="47" t="str">
        <f>'PARCIALES 505 C'!D4:G4</f>
        <v>GESTION ESTRATEGICA DE CAPITAL HUMANO II</v>
      </c>
      <c r="E4" s="47"/>
      <c r="F4" s="47"/>
      <c r="G4" s="47"/>
      <c r="I4" t="s">
        <v>1</v>
      </c>
      <c r="J4" s="48" t="str">
        <f>'PARCIALES 505 C'!J4:K4</f>
        <v>505 C</v>
      </c>
      <c r="K4" s="4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48" t="str">
        <f>'PARCIALES 505 C'!D6:G6</f>
        <v>SEP 23 - ENE 24</v>
      </c>
      <c r="E6" s="48"/>
      <c r="F6" s="48"/>
      <c r="G6" s="48"/>
      <c r="I6" s="33" t="s">
        <v>21</v>
      </c>
      <c r="J6" s="33"/>
      <c r="K6" s="2" t="str">
        <f>'PARCIALES 505 C'!K6:O6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30" t="s">
        <v>5</v>
      </c>
      <c r="E8" s="30"/>
      <c r="F8" s="30"/>
      <c r="G8" s="30"/>
      <c r="H8" s="30"/>
      <c r="I8" s="30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505 C'!C9</f>
        <v>211U0211</v>
      </c>
      <c r="D9" s="53" t="str">
        <f>'PARCIALES 505 C'!D9:I9</f>
        <v>BAXIN NIETO VANYELI ALEJANDRA</v>
      </c>
      <c r="E9" s="54"/>
      <c r="F9" s="54"/>
      <c r="G9" s="54"/>
      <c r="H9" s="54"/>
      <c r="I9" s="55"/>
      <c r="J9" s="13">
        <f>'PARCIALES 505 C'!P9</f>
        <v>20.625</v>
      </c>
      <c r="K9" s="13">
        <f t="shared" ref="K9:K27" si="0">+J9</f>
        <v>20.625</v>
      </c>
    </row>
    <row r="10" spans="2:16" x14ac:dyDescent="0.25">
      <c r="B10" s="7">
        <f>B9+1</f>
        <v>2</v>
      </c>
      <c r="C10" s="7" t="str">
        <f>'PARCIALES 505 C'!C10</f>
        <v>211U0220</v>
      </c>
      <c r="D10" s="53" t="str">
        <f>'PARCIALES 505 C'!D10:I10</f>
        <v>CASAS PIO KAREN MONSERRATH</v>
      </c>
      <c r="E10" s="54"/>
      <c r="F10" s="54"/>
      <c r="G10" s="54"/>
      <c r="H10" s="54"/>
      <c r="I10" s="55"/>
      <c r="J10" s="13">
        <f>'PARCIALES 505 C'!P10</f>
        <v>24.7</v>
      </c>
      <c r="K10" s="13">
        <f t="shared" si="0"/>
        <v>24.7</v>
      </c>
    </row>
    <row r="11" spans="2:16" x14ac:dyDescent="0.25">
      <c r="B11" s="7">
        <f t="shared" ref="B11:B27" si="1">B10+1</f>
        <v>3</v>
      </c>
      <c r="C11" s="7" t="str">
        <f>'PARCIALES 505 C'!C11</f>
        <v>211U0227</v>
      </c>
      <c r="D11" s="53" t="str">
        <f>'PARCIALES 505 C'!D11:I11</f>
        <v>COBIX MARTINEZ ALEJANDRA GUADALUPE</v>
      </c>
      <c r="E11" s="54"/>
      <c r="F11" s="54"/>
      <c r="G11" s="54"/>
      <c r="H11" s="54"/>
      <c r="I11" s="55"/>
      <c r="J11" s="13">
        <f>'PARCIALES 505 C'!P11</f>
        <v>20.675000000000001</v>
      </c>
      <c r="K11" s="13">
        <f t="shared" si="0"/>
        <v>20.675000000000001</v>
      </c>
    </row>
    <row r="12" spans="2:16" x14ac:dyDescent="0.25">
      <c r="B12" s="7">
        <f t="shared" si="1"/>
        <v>4</v>
      </c>
      <c r="C12" s="7" t="str">
        <f>'PARCIALES 505 C'!C12</f>
        <v>211U0238</v>
      </c>
      <c r="D12" s="53" t="str">
        <f>'PARCIALES 505 C'!D12:I12</f>
        <v>GUTIERREZ ARRES ANGEL EMMANUEL</v>
      </c>
      <c r="E12" s="54"/>
      <c r="F12" s="54"/>
      <c r="G12" s="54"/>
      <c r="H12" s="54"/>
      <c r="I12" s="55"/>
      <c r="J12" s="13">
        <f>'PARCIALES 505 C'!P12</f>
        <v>17.5</v>
      </c>
      <c r="K12" s="13">
        <f t="shared" si="0"/>
        <v>17.5</v>
      </c>
    </row>
    <row r="13" spans="2:16" x14ac:dyDescent="0.25">
      <c r="B13" s="7">
        <f t="shared" si="1"/>
        <v>5</v>
      </c>
      <c r="C13" s="7" t="str">
        <f>'PARCIALES 505 C'!C13</f>
        <v>211U0244</v>
      </c>
      <c r="D13" s="53" t="str">
        <f>'PARCIALES 505 C'!D13:I13</f>
        <v>LOPEZ AGUILERA MIXZY YANITH</v>
      </c>
      <c r="E13" s="54"/>
      <c r="F13" s="54"/>
      <c r="G13" s="54"/>
      <c r="H13" s="54"/>
      <c r="I13" s="55"/>
      <c r="J13" s="13">
        <f>'PARCIALES 505 C'!P13</f>
        <v>21.7</v>
      </c>
      <c r="K13" s="13">
        <f t="shared" si="0"/>
        <v>21.7</v>
      </c>
    </row>
    <row r="14" spans="2:16" x14ac:dyDescent="0.25">
      <c r="B14" s="7">
        <f t="shared" si="1"/>
        <v>6</v>
      </c>
      <c r="C14" s="7" t="str">
        <f>'PARCIALES 505 C'!C14</f>
        <v>211U0248</v>
      </c>
      <c r="D14" s="53" t="str">
        <f>'PARCIALES 505 C'!D14:I14</f>
        <v>MACARIO VELASCO JOSE ALBERTO</v>
      </c>
      <c r="E14" s="54"/>
      <c r="F14" s="54"/>
      <c r="G14" s="54"/>
      <c r="H14" s="54"/>
      <c r="I14" s="55"/>
      <c r="J14" s="13">
        <f>'PARCIALES 505 C'!P14</f>
        <v>20.399999999999999</v>
      </c>
      <c r="K14" s="13">
        <f t="shared" si="0"/>
        <v>20.399999999999999</v>
      </c>
    </row>
    <row r="15" spans="2:16" x14ac:dyDescent="0.25">
      <c r="B15" s="7">
        <f t="shared" si="1"/>
        <v>7</v>
      </c>
      <c r="C15" s="7" t="str">
        <f>'PARCIALES 505 C'!C15</f>
        <v>211U0257</v>
      </c>
      <c r="D15" s="53" t="str">
        <f>'PARCIALES 505 C'!D15:I15</f>
        <v>OSTO MACARIO NADIA DEL ROSARIO</v>
      </c>
      <c r="E15" s="54"/>
      <c r="F15" s="54"/>
      <c r="G15" s="54"/>
      <c r="H15" s="54"/>
      <c r="I15" s="55"/>
      <c r="J15" s="13">
        <f>'PARCIALES 505 C'!P15</f>
        <v>20.675000000000001</v>
      </c>
      <c r="K15" s="13">
        <f t="shared" si="0"/>
        <v>20.675000000000001</v>
      </c>
      <c r="P15" s="18"/>
    </row>
    <row r="16" spans="2:16" x14ac:dyDescent="0.25">
      <c r="B16" s="7">
        <f t="shared" si="1"/>
        <v>8</v>
      </c>
      <c r="C16" s="7" t="str">
        <f>'PARCIALES 505 C'!C16</f>
        <v>211U0258</v>
      </c>
      <c r="D16" s="53" t="str">
        <f>'PARCIALES 505 C'!D16:I16</f>
        <v>PAVON BLANCO MIGUEL ANGEL</v>
      </c>
      <c r="E16" s="54"/>
      <c r="F16" s="54"/>
      <c r="G16" s="54"/>
      <c r="H16" s="54"/>
      <c r="I16" s="55"/>
      <c r="J16" s="13">
        <f>'PARCIALES 505 C'!P16</f>
        <v>21.324999999999999</v>
      </c>
      <c r="K16" s="13">
        <f t="shared" si="0"/>
        <v>21.324999999999999</v>
      </c>
    </row>
    <row r="17" spans="2:11" x14ac:dyDescent="0.25">
      <c r="B17" s="7">
        <f t="shared" si="1"/>
        <v>9</v>
      </c>
      <c r="C17" s="7" t="str">
        <f>'PARCIALES 505 C'!C17</f>
        <v>211U0262</v>
      </c>
      <c r="D17" s="53" t="str">
        <f>'PARCIALES 505 C'!D17:I17</f>
        <v>POLITO BARRAGAN ERICK</v>
      </c>
      <c r="E17" s="54"/>
      <c r="F17" s="54"/>
      <c r="G17" s="54"/>
      <c r="H17" s="54"/>
      <c r="I17" s="55"/>
      <c r="J17" s="13">
        <f>'PARCIALES 505 C'!P17</f>
        <v>21</v>
      </c>
      <c r="K17" s="13">
        <f t="shared" si="0"/>
        <v>21</v>
      </c>
    </row>
    <row r="18" spans="2:11" x14ac:dyDescent="0.25">
      <c r="B18" s="7">
        <f t="shared" si="1"/>
        <v>10</v>
      </c>
      <c r="C18" s="7" t="str">
        <f>'PARCIALES 505 C'!C18</f>
        <v>211U0263</v>
      </c>
      <c r="D18" s="53" t="str">
        <f>'PARCIALES 505 C'!D18:I18</f>
        <v>POLITO MIXTEGA LIZBETH DEL CARMEN</v>
      </c>
      <c r="E18" s="54"/>
      <c r="F18" s="54"/>
      <c r="G18" s="54"/>
      <c r="H18" s="54"/>
      <c r="I18" s="55"/>
      <c r="J18" s="13">
        <f>'PARCIALES 505 C'!P18</f>
        <v>22.274999999999999</v>
      </c>
      <c r="K18" s="13">
        <f t="shared" si="0"/>
        <v>22.274999999999999</v>
      </c>
    </row>
    <row r="19" spans="2:11" x14ac:dyDescent="0.25">
      <c r="B19" s="7">
        <f t="shared" si="1"/>
        <v>11</v>
      </c>
      <c r="C19" s="7" t="str">
        <f>'PARCIALES 505 C'!C19</f>
        <v>211U0264</v>
      </c>
      <c r="D19" s="53" t="str">
        <f>'PARCIALES 505 C'!D19:I19</f>
        <v>POMPEYO TEPACH LETHZY YARELI</v>
      </c>
      <c r="E19" s="54"/>
      <c r="F19" s="54"/>
      <c r="G19" s="54"/>
      <c r="H19" s="54"/>
      <c r="I19" s="55"/>
      <c r="J19" s="13">
        <f>'PARCIALES 505 C'!P19</f>
        <v>19.175000000000001</v>
      </c>
      <c r="K19" s="13">
        <f t="shared" si="0"/>
        <v>19.175000000000001</v>
      </c>
    </row>
    <row r="20" spans="2:11" x14ac:dyDescent="0.25">
      <c r="B20" s="7">
        <f t="shared" si="1"/>
        <v>12</v>
      </c>
      <c r="C20" s="7" t="str">
        <f>'PARCIALES 505 C'!C20</f>
        <v>211U0619</v>
      </c>
      <c r="D20" s="53" t="str">
        <f>'PARCIALES 505 C'!D20:I20</f>
        <v>PONCIANO MALAGA KARLA OLIVIA</v>
      </c>
      <c r="E20" s="54"/>
      <c r="F20" s="54"/>
      <c r="G20" s="54"/>
      <c r="H20" s="54"/>
      <c r="I20" s="55"/>
      <c r="J20" s="13">
        <f>'PARCIALES 505 C'!P20</f>
        <v>19.074999999999999</v>
      </c>
      <c r="K20" s="13">
        <f t="shared" si="0"/>
        <v>19.074999999999999</v>
      </c>
    </row>
    <row r="21" spans="2:11" x14ac:dyDescent="0.25">
      <c r="B21" s="7">
        <f t="shared" si="1"/>
        <v>13</v>
      </c>
      <c r="C21" s="7" t="str">
        <f>'PARCIALES 505 C'!C21</f>
        <v>211U0653</v>
      </c>
      <c r="D21" s="53" t="str">
        <f>'PARCIALES 505 C'!D21:I21</f>
        <v>RAMIREZ PEREZ ADOLFO</v>
      </c>
      <c r="E21" s="54"/>
      <c r="F21" s="54"/>
      <c r="G21" s="54"/>
      <c r="H21" s="54"/>
      <c r="I21" s="55"/>
      <c r="J21" s="13">
        <f>'PARCIALES 505 C'!P21</f>
        <v>20.45</v>
      </c>
      <c r="K21" s="13">
        <f t="shared" si="0"/>
        <v>20.45</v>
      </c>
    </row>
    <row r="22" spans="2:11" x14ac:dyDescent="0.25">
      <c r="B22" s="7">
        <f t="shared" si="1"/>
        <v>14</v>
      </c>
      <c r="C22" s="7" t="str">
        <f>'PARCIALES 505 C'!C22</f>
        <v>211U0269</v>
      </c>
      <c r="D22" s="53" t="str">
        <f>'PARCIALES 505 C'!D22:I22</f>
        <v>REYES DOMINGUEZ LUCERO DE LOS ANGELES</v>
      </c>
      <c r="E22" s="54"/>
      <c r="F22" s="54"/>
      <c r="G22" s="54"/>
      <c r="H22" s="54"/>
      <c r="I22" s="55"/>
      <c r="J22" s="13">
        <f>'PARCIALES 505 C'!P22</f>
        <v>19.524999999999999</v>
      </c>
      <c r="K22" s="13">
        <f t="shared" si="0"/>
        <v>19.524999999999999</v>
      </c>
    </row>
    <row r="23" spans="2:11" x14ac:dyDescent="0.25">
      <c r="B23" s="7">
        <f t="shared" si="1"/>
        <v>15</v>
      </c>
      <c r="C23" s="7" t="str">
        <f>'PARCIALES 505 C'!C23</f>
        <v>211U0277</v>
      </c>
      <c r="D23" s="53" t="str">
        <f>'PARCIALES 505 C'!D23:I23</f>
        <v>TEGOMA GONZALEZ DAYRA</v>
      </c>
      <c r="E23" s="54"/>
      <c r="F23" s="54"/>
      <c r="G23" s="54"/>
      <c r="H23" s="54"/>
      <c r="I23" s="55"/>
      <c r="J23" s="13">
        <f>'PARCIALES 505 C'!P23</f>
        <v>19.574999999999999</v>
      </c>
      <c r="K23" s="13">
        <f t="shared" si="0"/>
        <v>19.574999999999999</v>
      </c>
    </row>
    <row r="24" spans="2:11" x14ac:dyDescent="0.25">
      <c r="B24" s="7">
        <f t="shared" si="1"/>
        <v>16</v>
      </c>
      <c r="C24" s="7" t="str">
        <f>'PARCIALES 505 C'!C24</f>
        <v>211U0283</v>
      </c>
      <c r="D24" s="53" t="str">
        <f>'PARCIALES 505 C'!D24:I24</f>
        <v>VAZQUEZ CHAPOL KARLA LARISSA</v>
      </c>
      <c r="E24" s="54"/>
      <c r="F24" s="54"/>
      <c r="G24" s="54"/>
      <c r="H24" s="54"/>
      <c r="I24" s="55"/>
      <c r="J24" s="13">
        <f>'PARCIALES 505 C'!P24</f>
        <v>22.175000000000001</v>
      </c>
      <c r="K24" s="13">
        <f t="shared" si="0"/>
        <v>22.175000000000001</v>
      </c>
    </row>
    <row r="25" spans="2:11" x14ac:dyDescent="0.25">
      <c r="B25" s="7">
        <f t="shared" si="1"/>
        <v>17</v>
      </c>
      <c r="C25" s="7" t="str">
        <f>'PARCIALES 505 C'!C25</f>
        <v>211U0285</v>
      </c>
      <c r="D25" s="53" t="str">
        <f>'PARCIALES 505 C'!D25:I25</f>
        <v>VELAZCO BAXIN MIGUEL ANGEL</v>
      </c>
      <c r="E25" s="54"/>
      <c r="F25" s="54"/>
      <c r="G25" s="54"/>
      <c r="H25" s="54"/>
      <c r="I25" s="55"/>
      <c r="J25" s="13">
        <f>'PARCIALES 505 C'!P25</f>
        <v>24.45</v>
      </c>
      <c r="K25" s="13">
        <f t="shared" si="0"/>
        <v>24.45</v>
      </c>
    </row>
    <row r="26" spans="2:11" x14ac:dyDescent="0.25">
      <c r="B26" s="7">
        <f t="shared" si="1"/>
        <v>18</v>
      </c>
      <c r="C26" s="7" t="str">
        <f>'PARCIALES 505 C'!C26</f>
        <v>211U0287</v>
      </c>
      <c r="D26" s="53" t="str">
        <f>'PARCIALES 505 C'!D26:I26</f>
        <v>XOLO CARDENAS VIRIDIANA</v>
      </c>
      <c r="E26" s="54"/>
      <c r="F26" s="54"/>
      <c r="G26" s="54"/>
      <c r="H26" s="54"/>
      <c r="I26" s="55"/>
      <c r="J26" s="13">
        <f>'PARCIALES 505 C'!P26</f>
        <v>22.475000000000001</v>
      </c>
      <c r="K26" s="13">
        <f t="shared" si="0"/>
        <v>22.475000000000001</v>
      </c>
    </row>
    <row r="27" spans="2:11" x14ac:dyDescent="0.25">
      <c r="B27" s="7">
        <f t="shared" si="1"/>
        <v>19</v>
      </c>
      <c r="C27" s="7" t="str">
        <f>'PARCIALES 505 C'!C27</f>
        <v>211U0288</v>
      </c>
      <c r="D27" s="53" t="str">
        <f>'PARCIALES 505 C'!D27:I27</f>
        <v>XOLO SANTOS ANGELICA</v>
      </c>
      <c r="E27" s="54"/>
      <c r="F27" s="54"/>
      <c r="G27" s="54"/>
      <c r="H27" s="54"/>
      <c r="I27" s="55"/>
      <c r="J27" s="13">
        <f>'PARCIALES 505 C'!P27</f>
        <v>21.1</v>
      </c>
      <c r="K27" s="13">
        <f t="shared" si="0"/>
        <v>21.1</v>
      </c>
    </row>
    <row r="28" spans="2:11" x14ac:dyDescent="0.25">
      <c r="C28" s="33"/>
      <c r="D28" s="33"/>
      <c r="E28" s="1"/>
    </row>
    <row r="29" spans="2:11" x14ac:dyDescent="0.25">
      <c r="C29" s="33"/>
      <c r="D29" s="33"/>
      <c r="E29" s="1"/>
      <c r="H29" s="30" t="s">
        <v>18</v>
      </c>
      <c r="I29" s="30"/>
      <c r="J29" s="5">
        <f>COUNTIF(K9:K27,"&gt;=70")</f>
        <v>0</v>
      </c>
      <c r="K29" s="1"/>
    </row>
    <row r="30" spans="2:11" x14ac:dyDescent="0.25">
      <c r="C30" s="33"/>
      <c r="D30" s="33"/>
      <c r="E30" s="9"/>
      <c r="H30" s="30" t="s">
        <v>19</v>
      </c>
      <c r="I30" s="30"/>
      <c r="J30" s="5">
        <f>COUNTIF(K9:K27,"&lt;70")</f>
        <v>19</v>
      </c>
      <c r="K30" s="1"/>
    </row>
    <row r="31" spans="2:11" x14ac:dyDescent="0.25">
      <c r="C31" s="33"/>
      <c r="D31" s="33"/>
      <c r="E31" s="33"/>
      <c r="H31" s="30" t="s">
        <v>20</v>
      </c>
      <c r="I31" s="30"/>
      <c r="J31" s="5">
        <f>COUNT(J9:J27)</f>
        <v>19</v>
      </c>
      <c r="K31" s="1"/>
    </row>
    <row r="32" spans="2:11" x14ac:dyDescent="0.25">
      <c r="C32" s="33"/>
      <c r="D32" s="33"/>
      <c r="E32" s="1"/>
      <c r="H32" s="31" t="s">
        <v>15</v>
      </c>
      <c r="I32" s="31"/>
      <c r="J32" s="10">
        <f>J29/J31</f>
        <v>0</v>
      </c>
      <c r="K32" s="16"/>
    </row>
    <row r="33" spans="3:11" x14ac:dyDescent="0.25">
      <c r="C33" s="33"/>
      <c r="D33" s="33"/>
      <c r="E33" s="1"/>
      <c r="H33" s="31" t="s">
        <v>16</v>
      </c>
      <c r="I33" s="31"/>
      <c r="J33" s="10">
        <f>J30/J31</f>
        <v>1</v>
      </c>
      <c r="K33" s="17"/>
    </row>
    <row r="34" spans="3:11" x14ac:dyDescent="0.25">
      <c r="C34" s="33"/>
      <c r="D34" s="33"/>
      <c r="E34" s="9"/>
    </row>
    <row r="35" spans="3:11" x14ac:dyDescent="0.25">
      <c r="C35" s="1"/>
      <c r="D35" s="1"/>
      <c r="E35" s="9"/>
    </row>
    <row r="37" spans="3:11" x14ac:dyDescent="0.25">
      <c r="J37" s="33"/>
      <c r="K37" s="33"/>
    </row>
    <row r="38" spans="3:11" x14ac:dyDescent="0.25">
      <c r="J38" s="42"/>
      <c r="K38" s="42"/>
    </row>
  </sheetData>
  <mergeCells count="40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28:D28"/>
    <mergeCell ref="C29:D29"/>
    <mergeCell ref="H29:I29"/>
    <mergeCell ref="C30:D30"/>
    <mergeCell ref="H30:I30"/>
    <mergeCell ref="C31:E31"/>
    <mergeCell ref="H31:I31"/>
    <mergeCell ref="J38:K38"/>
    <mergeCell ref="C32:D32"/>
    <mergeCell ref="H32:I32"/>
    <mergeCell ref="C33:D33"/>
    <mergeCell ref="H33:I33"/>
    <mergeCell ref="C34:D34"/>
    <mergeCell ref="J37:K37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dimension ref="B2:Q50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1.42578125" customWidth="1"/>
    <col min="18" max="18" width="5.570312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"/>
      <c r="Q2" s="3"/>
    </row>
    <row r="3" spans="2:17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17" ht="15.75" x14ac:dyDescent="0.25">
      <c r="C4" t="s">
        <v>0</v>
      </c>
      <c r="D4" s="56" t="s">
        <v>97</v>
      </c>
      <c r="E4" s="56"/>
      <c r="F4" s="56"/>
      <c r="G4" s="56"/>
      <c r="I4" t="s">
        <v>1</v>
      </c>
      <c r="J4" s="36" t="s">
        <v>98</v>
      </c>
      <c r="K4" s="36"/>
      <c r="M4" t="s">
        <v>2</v>
      </c>
      <c r="N4" s="37">
        <f>'PARCIALES 505B'!N4:O4</f>
        <v>45231</v>
      </c>
      <c r="O4" s="37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36" t="str">
        <f>'PARCIALES 505B'!D6:G6</f>
        <v>SEP 23 - ENE 24</v>
      </c>
      <c r="E6" s="36"/>
      <c r="F6" s="36"/>
      <c r="G6" s="36"/>
      <c r="I6" s="33" t="s">
        <v>21</v>
      </c>
      <c r="J6" s="33"/>
      <c r="K6" s="38" t="str">
        <f>'PARCIALES 505B'!K6:O6</f>
        <v>L.C. GUILLERMO MORALES CADENA</v>
      </c>
      <c r="L6" s="38"/>
      <c r="M6" s="38"/>
      <c r="N6" s="38"/>
      <c r="O6" s="38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39" t="s">
        <v>5</v>
      </c>
      <c r="E8" s="40"/>
      <c r="F8" s="40"/>
      <c r="G8" s="40"/>
      <c r="H8" s="40"/>
      <c r="I8" s="4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99</v>
      </c>
      <c r="D9" s="27" t="s">
        <v>130</v>
      </c>
      <c r="E9" s="28"/>
      <c r="F9" s="28"/>
      <c r="G9" s="28"/>
      <c r="H9" s="28"/>
      <c r="I9" s="29"/>
      <c r="J9" s="23">
        <v>98</v>
      </c>
      <c r="K9" s="23"/>
      <c r="L9" s="25"/>
      <c r="M9" s="23"/>
      <c r="N9" s="23"/>
      <c r="O9" s="23"/>
      <c r="P9" s="24">
        <f>SUM(J9:O9)/3</f>
        <v>32.666666666666664</v>
      </c>
    </row>
    <row r="10" spans="2:17" ht="18.75" x14ac:dyDescent="0.3">
      <c r="B10" s="22">
        <f>B9+1</f>
        <v>2</v>
      </c>
      <c r="C10" s="22" t="s">
        <v>100</v>
      </c>
      <c r="D10" s="27" t="s">
        <v>131</v>
      </c>
      <c r="E10" s="28"/>
      <c r="F10" s="28"/>
      <c r="G10" s="28"/>
      <c r="H10" s="28"/>
      <c r="I10" s="29"/>
      <c r="J10" s="23">
        <v>93</v>
      </c>
      <c r="K10" s="23"/>
      <c r="L10" s="23"/>
      <c r="M10" s="23"/>
      <c r="N10" s="23"/>
      <c r="O10" s="23"/>
      <c r="P10" s="24">
        <f t="shared" ref="P10:P39" si="0">SUM(J10:O10)/3</f>
        <v>31</v>
      </c>
    </row>
    <row r="11" spans="2:17" ht="18.75" x14ac:dyDescent="0.3">
      <c r="B11" s="22">
        <f t="shared" ref="B11:B24" si="1">B10+1</f>
        <v>3</v>
      </c>
      <c r="C11" s="22" t="s">
        <v>101</v>
      </c>
      <c r="D11" s="27" t="s">
        <v>132</v>
      </c>
      <c r="E11" s="28"/>
      <c r="F11" s="28"/>
      <c r="G11" s="28"/>
      <c r="H11" s="28"/>
      <c r="I11" s="29"/>
      <c r="J11" s="23">
        <v>84</v>
      </c>
      <c r="K11" s="23"/>
      <c r="L11" s="23"/>
      <c r="M11" s="23"/>
      <c r="N11" s="23"/>
      <c r="O11" s="23"/>
      <c r="P11" s="24">
        <f t="shared" si="0"/>
        <v>28</v>
      </c>
    </row>
    <row r="12" spans="2:17" ht="18.75" x14ac:dyDescent="0.3">
      <c r="B12" s="22">
        <f t="shared" si="1"/>
        <v>4</v>
      </c>
      <c r="C12" s="22" t="s">
        <v>102</v>
      </c>
      <c r="D12" s="27" t="s">
        <v>133</v>
      </c>
      <c r="E12" s="28"/>
      <c r="F12" s="28"/>
      <c r="G12" s="28"/>
      <c r="H12" s="28"/>
      <c r="I12" s="29"/>
      <c r="J12" s="23">
        <v>86</v>
      </c>
      <c r="K12" s="23"/>
      <c r="L12" s="23"/>
      <c r="M12" s="23"/>
      <c r="N12" s="23"/>
      <c r="O12" s="23"/>
      <c r="P12" s="24">
        <f t="shared" si="0"/>
        <v>28.666666666666668</v>
      </c>
    </row>
    <row r="13" spans="2:17" ht="18.75" x14ac:dyDescent="0.3">
      <c r="B13" s="22">
        <f t="shared" si="1"/>
        <v>5</v>
      </c>
      <c r="C13" s="22" t="s">
        <v>103</v>
      </c>
      <c r="D13" s="27" t="s">
        <v>134</v>
      </c>
      <c r="E13" s="28"/>
      <c r="F13" s="28"/>
      <c r="G13" s="28"/>
      <c r="H13" s="28"/>
      <c r="I13" s="29"/>
      <c r="J13" s="23">
        <v>98</v>
      </c>
      <c r="K13" s="23"/>
      <c r="L13" s="23"/>
      <c r="M13" s="23"/>
      <c r="N13" s="23"/>
      <c r="O13" s="23"/>
      <c r="P13" s="24">
        <f t="shared" si="0"/>
        <v>32.666666666666664</v>
      </c>
    </row>
    <row r="14" spans="2:17" ht="18.75" x14ac:dyDescent="0.3">
      <c r="B14" s="22">
        <f t="shared" si="1"/>
        <v>6</v>
      </c>
      <c r="C14" s="22" t="s">
        <v>104</v>
      </c>
      <c r="D14" s="27" t="s">
        <v>135</v>
      </c>
      <c r="E14" s="28"/>
      <c r="F14" s="28"/>
      <c r="G14" s="28"/>
      <c r="H14" s="28"/>
      <c r="I14" s="29"/>
      <c r="J14" s="23">
        <v>96</v>
      </c>
      <c r="K14" s="23"/>
      <c r="L14" s="23"/>
      <c r="M14" s="23"/>
      <c r="N14" s="23"/>
      <c r="O14" s="23"/>
      <c r="P14" s="24">
        <f t="shared" si="0"/>
        <v>32</v>
      </c>
    </row>
    <row r="15" spans="2:17" ht="18.75" x14ac:dyDescent="0.3">
      <c r="B15" s="22">
        <f t="shared" si="1"/>
        <v>7</v>
      </c>
      <c r="C15" s="22" t="s">
        <v>105</v>
      </c>
      <c r="D15" s="27" t="s">
        <v>136</v>
      </c>
      <c r="E15" s="28"/>
      <c r="F15" s="28"/>
      <c r="G15" s="28"/>
      <c r="H15" s="28"/>
      <c r="I15" s="29"/>
      <c r="J15" s="23">
        <v>91</v>
      </c>
      <c r="K15" s="23"/>
      <c r="L15" s="23"/>
      <c r="M15" s="23"/>
      <c r="N15" s="23"/>
      <c r="O15" s="23"/>
      <c r="P15" s="24">
        <f t="shared" si="0"/>
        <v>30.333333333333332</v>
      </c>
    </row>
    <row r="16" spans="2:17" ht="18.75" x14ac:dyDescent="0.3">
      <c r="B16" s="22">
        <f t="shared" si="1"/>
        <v>8</v>
      </c>
      <c r="C16" s="22" t="s">
        <v>106</v>
      </c>
      <c r="D16" s="27" t="s">
        <v>137</v>
      </c>
      <c r="E16" s="28"/>
      <c r="F16" s="28"/>
      <c r="G16" s="28"/>
      <c r="H16" s="28"/>
      <c r="I16" s="29"/>
      <c r="J16" s="23">
        <v>95</v>
      </c>
      <c r="K16" s="23"/>
      <c r="L16" s="23"/>
      <c r="M16" s="23"/>
      <c r="N16" s="23"/>
      <c r="O16" s="23"/>
      <c r="P16" s="24">
        <f t="shared" si="0"/>
        <v>31.666666666666668</v>
      </c>
    </row>
    <row r="17" spans="2:16" ht="18.75" x14ac:dyDescent="0.3">
      <c r="B17" s="22">
        <f t="shared" si="1"/>
        <v>9</v>
      </c>
      <c r="C17" s="22" t="s">
        <v>107</v>
      </c>
      <c r="D17" s="27" t="s">
        <v>138</v>
      </c>
      <c r="E17" s="28"/>
      <c r="F17" s="28"/>
      <c r="G17" s="28"/>
      <c r="H17" s="28"/>
      <c r="I17" s="29"/>
      <c r="J17" s="23">
        <v>70</v>
      </c>
      <c r="K17" s="23"/>
      <c r="L17" s="23"/>
      <c r="M17" s="23"/>
      <c r="N17" s="23"/>
      <c r="O17" s="23"/>
      <c r="P17" s="24">
        <f t="shared" si="0"/>
        <v>23.333333333333332</v>
      </c>
    </row>
    <row r="18" spans="2:16" ht="18.75" x14ac:dyDescent="0.3">
      <c r="B18" s="22">
        <f t="shared" si="1"/>
        <v>10</v>
      </c>
      <c r="C18" s="22" t="s">
        <v>108</v>
      </c>
      <c r="D18" s="27" t="s">
        <v>139</v>
      </c>
      <c r="E18" s="28"/>
      <c r="F18" s="28"/>
      <c r="G18" s="28"/>
      <c r="H18" s="28"/>
      <c r="I18" s="29"/>
      <c r="J18" s="23">
        <v>93</v>
      </c>
      <c r="K18" s="23"/>
      <c r="L18" s="23"/>
      <c r="M18" s="23"/>
      <c r="N18" s="23"/>
      <c r="O18" s="23"/>
      <c r="P18" s="24">
        <f t="shared" si="0"/>
        <v>31</v>
      </c>
    </row>
    <row r="19" spans="2:16" ht="18.75" x14ac:dyDescent="0.3">
      <c r="B19" s="22">
        <f t="shared" si="1"/>
        <v>11</v>
      </c>
      <c r="C19" s="22" t="s">
        <v>109</v>
      </c>
      <c r="D19" s="27" t="s">
        <v>140</v>
      </c>
      <c r="E19" s="28"/>
      <c r="F19" s="28"/>
      <c r="G19" s="28"/>
      <c r="H19" s="28"/>
      <c r="I19" s="29"/>
      <c r="J19" s="23">
        <v>95</v>
      </c>
      <c r="K19" s="23"/>
      <c r="L19" s="23"/>
      <c r="M19" s="23"/>
      <c r="N19" s="23"/>
      <c r="O19" s="23"/>
      <c r="P19" s="24">
        <f t="shared" si="0"/>
        <v>31.666666666666668</v>
      </c>
    </row>
    <row r="20" spans="2:16" ht="18.75" x14ac:dyDescent="0.3">
      <c r="B20" s="22">
        <f t="shared" si="1"/>
        <v>12</v>
      </c>
      <c r="C20" s="22" t="s">
        <v>110</v>
      </c>
      <c r="D20" s="27" t="s">
        <v>141</v>
      </c>
      <c r="E20" s="28"/>
      <c r="F20" s="28"/>
      <c r="G20" s="28"/>
      <c r="H20" s="28"/>
      <c r="I20" s="29"/>
      <c r="J20" s="23">
        <v>83</v>
      </c>
      <c r="K20" s="23"/>
      <c r="L20" s="23"/>
      <c r="M20" s="23"/>
      <c r="N20" s="23"/>
      <c r="O20" s="23"/>
      <c r="P20" s="24">
        <f t="shared" si="0"/>
        <v>27.666666666666668</v>
      </c>
    </row>
    <row r="21" spans="2:16" ht="18.75" x14ac:dyDescent="0.3">
      <c r="B21" s="22">
        <f t="shared" si="1"/>
        <v>13</v>
      </c>
      <c r="C21" s="22" t="s">
        <v>111</v>
      </c>
      <c r="D21" s="27" t="s">
        <v>142</v>
      </c>
      <c r="E21" s="28"/>
      <c r="F21" s="28"/>
      <c r="G21" s="28"/>
      <c r="H21" s="28"/>
      <c r="I21" s="29"/>
      <c r="J21" s="23">
        <v>95</v>
      </c>
      <c r="K21" s="23"/>
      <c r="L21" s="23"/>
      <c r="M21" s="23"/>
      <c r="N21" s="23"/>
      <c r="O21" s="23"/>
      <c r="P21" s="24">
        <f t="shared" si="0"/>
        <v>31.666666666666668</v>
      </c>
    </row>
    <row r="22" spans="2:16" ht="18.75" x14ac:dyDescent="0.3">
      <c r="B22" s="22">
        <f t="shared" si="1"/>
        <v>14</v>
      </c>
      <c r="C22" s="22" t="s">
        <v>112</v>
      </c>
      <c r="D22" s="27" t="s">
        <v>144</v>
      </c>
      <c r="E22" s="28"/>
      <c r="F22" s="28"/>
      <c r="G22" s="28"/>
      <c r="H22" s="28"/>
      <c r="I22" s="29"/>
      <c r="J22" s="23">
        <v>93</v>
      </c>
      <c r="K22" s="23"/>
      <c r="L22" s="23"/>
      <c r="M22" s="23"/>
      <c r="N22" s="23"/>
      <c r="O22" s="23"/>
      <c r="P22" s="24">
        <f t="shared" si="0"/>
        <v>31</v>
      </c>
    </row>
    <row r="23" spans="2:16" ht="18.75" x14ac:dyDescent="0.3">
      <c r="B23" s="22">
        <f t="shared" si="1"/>
        <v>15</v>
      </c>
      <c r="C23" s="22" t="s">
        <v>113</v>
      </c>
      <c r="D23" s="27" t="s">
        <v>143</v>
      </c>
      <c r="E23" s="28"/>
      <c r="F23" s="28"/>
      <c r="G23" s="28"/>
      <c r="H23" s="28"/>
      <c r="I23" s="29"/>
      <c r="J23" s="23">
        <v>73</v>
      </c>
      <c r="K23" s="23"/>
      <c r="L23" s="23"/>
      <c r="M23" s="23"/>
      <c r="N23" s="23"/>
      <c r="O23" s="23"/>
      <c r="P23" s="24">
        <f t="shared" si="0"/>
        <v>24.333333333333332</v>
      </c>
    </row>
    <row r="24" spans="2:16" ht="18.75" x14ac:dyDescent="0.3">
      <c r="B24" s="22">
        <f t="shared" si="1"/>
        <v>16</v>
      </c>
      <c r="C24" s="22" t="s">
        <v>114</v>
      </c>
      <c r="D24" s="27" t="s">
        <v>145</v>
      </c>
      <c r="E24" s="28"/>
      <c r="F24" s="28"/>
      <c r="G24" s="28"/>
      <c r="H24" s="28"/>
      <c r="I24" s="29"/>
      <c r="J24" s="23">
        <v>96</v>
      </c>
      <c r="K24" s="23"/>
      <c r="L24" s="23"/>
      <c r="M24" s="23"/>
      <c r="N24" s="23"/>
      <c r="O24" s="23"/>
      <c r="P24" s="24">
        <f t="shared" si="0"/>
        <v>32</v>
      </c>
    </row>
    <row r="25" spans="2:16" ht="18.75" x14ac:dyDescent="0.3">
      <c r="B25" s="22">
        <f>B24+1</f>
        <v>17</v>
      </c>
      <c r="C25" s="22" t="s">
        <v>115</v>
      </c>
      <c r="D25" s="27" t="s">
        <v>146</v>
      </c>
      <c r="E25" s="28"/>
      <c r="F25" s="28"/>
      <c r="G25" s="28"/>
      <c r="H25" s="28"/>
      <c r="I25" s="29"/>
      <c r="J25" s="23">
        <v>94</v>
      </c>
      <c r="K25" s="23"/>
      <c r="L25" s="23"/>
      <c r="M25" s="23"/>
      <c r="N25" s="23"/>
      <c r="O25" s="23"/>
      <c r="P25" s="24">
        <f t="shared" si="0"/>
        <v>31.333333333333332</v>
      </c>
    </row>
    <row r="26" spans="2:16" ht="18.75" x14ac:dyDescent="0.3">
      <c r="B26" s="22">
        <f t="shared" ref="B26:B39" si="2">B25+1</f>
        <v>18</v>
      </c>
      <c r="C26" s="22" t="s">
        <v>116</v>
      </c>
      <c r="D26" s="27" t="s">
        <v>147</v>
      </c>
      <c r="E26" s="28"/>
      <c r="F26" s="28"/>
      <c r="G26" s="28"/>
      <c r="H26" s="28"/>
      <c r="I26" s="29"/>
      <c r="J26" s="23">
        <v>89</v>
      </c>
      <c r="K26" s="23"/>
      <c r="L26" s="23"/>
      <c r="M26" s="23"/>
      <c r="N26" s="23"/>
      <c r="O26" s="26"/>
      <c r="P26" s="24">
        <f t="shared" si="0"/>
        <v>29.666666666666668</v>
      </c>
    </row>
    <row r="27" spans="2:16" ht="18.75" x14ac:dyDescent="0.3">
      <c r="B27" s="22">
        <f t="shared" si="2"/>
        <v>19</v>
      </c>
      <c r="C27" s="22" t="s">
        <v>117</v>
      </c>
      <c r="D27" s="27" t="s">
        <v>148</v>
      </c>
      <c r="E27" s="28"/>
      <c r="F27" s="28"/>
      <c r="G27" s="28"/>
      <c r="H27" s="28"/>
      <c r="I27" s="29"/>
      <c r="J27" s="23">
        <v>93</v>
      </c>
      <c r="K27" s="23"/>
      <c r="L27" s="23"/>
      <c r="M27" s="23"/>
      <c r="N27" s="23"/>
      <c r="O27" s="26"/>
      <c r="P27" s="24">
        <f t="shared" si="0"/>
        <v>31</v>
      </c>
    </row>
    <row r="28" spans="2:16" ht="18.75" x14ac:dyDescent="0.3">
      <c r="B28" s="22">
        <f t="shared" si="2"/>
        <v>20</v>
      </c>
      <c r="C28" s="22" t="s">
        <v>118</v>
      </c>
      <c r="D28" s="27" t="s">
        <v>149</v>
      </c>
      <c r="E28" s="28"/>
      <c r="F28" s="28"/>
      <c r="G28" s="28"/>
      <c r="H28" s="28"/>
      <c r="I28" s="29"/>
      <c r="J28" s="23">
        <v>82</v>
      </c>
      <c r="K28" s="23"/>
      <c r="L28" s="23"/>
      <c r="M28" s="23"/>
      <c r="N28" s="23"/>
      <c r="O28" s="26"/>
      <c r="P28" s="24">
        <f t="shared" si="0"/>
        <v>27.333333333333332</v>
      </c>
    </row>
    <row r="29" spans="2:16" ht="18.75" x14ac:dyDescent="0.3">
      <c r="B29" s="22">
        <f t="shared" si="2"/>
        <v>21</v>
      </c>
      <c r="C29" s="22" t="s">
        <v>119</v>
      </c>
      <c r="D29" s="27" t="s">
        <v>150</v>
      </c>
      <c r="E29" s="28"/>
      <c r="F29" s="28"/>
      <c r="G29" s="28"/>
      <c r="H29" s="28"/>
      <c r="I29" s="29"/>
      <c r="J29" s="23">
        <v>91</v>
      </c>
      <c r="K29" s="23"/>
      <c r="L29" s="23"/>
      <c r="M29" s="23"/>
      <c r="N29" s="23"/>
      <c r="O29" s="26"/>
      <c r="P29" s="24">
        <f t="shared" si="0"/>
        <v>30.333333333333332</v>
      </c>
    </row>
    <row r="30" spans="2:16" ht="18.75" x14ac:dyDescent="0.3">
      <c r="B30" s="22">
        <f t="shared" si="2"/>
        <v>22</v>
      </c>
      <c r="C30" s="22" t="s">
        <v>120</v>
      </c>
      <c r="D30" s="27" t="s">
        <v>151</v>
      </c>
      <c r="E30" s="28"/>
      <c r="F30" s="28"/>
      <c r="G30" s="28"/>
      <c r="H30" s="28"/>
      <c r="I30" s="29"/>
      <c r="J30" s="23">
        <v>90</v>
      </c>
      <c r="K30" s="23"/>
      <c r="L30" s="23"/>
      <c r="M30" s="23"/>
      <c r="N30" s="23"/>
      <c r="O30" s="26"/>
      <c r="P30" s="24">
        <f t="shared" si="0"/>
        <v>30</v>
      </c>
    </row>
    <row r="31" spans="2:16" ht="18.75" x14ac:dyDescent="0.3">
      <c r="B31" s="22">
        <f t="shared" si="2"/>
        <v>23</v>
      </c>
      <c r="C31" s="22" t="s">
        <v>121</v>
      </c>
      <c r="D31" s="27" t="s">
        <v>152</v>
      </c>
      <c r="E31" s="28"/>
      <c r="F31" s="28"/>
      <c r="G31" s="28"/>
      <c r="H31" s="28"/>
      <c r="I31" s="29"/>
      <c r="J31" s="23">
        <v>89</v>
      </c>
      <c r="K31" s="23"/>
      <c r="L31" s="23"/>
      <c r="M31" s="23"/>
      <c r="N31" s="23"/>
      <c r="O31" s="26"/>
      <c r="P31" s="24">
        <f t="shared" si="0"/>
        <v>29.666666666666668</v>
      </c>
    </row>
    <row r="32" spans="2:16" ht="18.75" x14ac:dyDescent="0.3">
      <c r="B32" s="22">
        <f t="shared" si="2"/>
        <v>24</v>
      </c>
      <c r="C32" s="22" t="s">
        <v>122</v>
      </c>
      <c r="D32" s="27" t="s">
        <v>153</v>
      </c>
      <c r="E32" s="28"/>
      <c r="F32" s="28"/>
      <c r="G32" s="28"/>
      <c r="H32" s="28"/>
      <c r="I32" s="29"/>
      <c r="J32" s="23">
        <v>70</v>
      </c>
      <c r="K32" s="23"/>
      <c r="L32" s="23"/>
      <c r="M32" s="23"/>
      <c r="N32" s="23"/>
      <c r="O32" s="26"/>
      <c r="P32" s="24">
        <f t="shared" si="0"/>
        <v>23.333333333333332</v>
      </c>
    </row>
    <row r="33" spans="2:16" ht="18.75" x14ac:dyDescent="0.3">
      <c r="B33" s="22">
        <f t="shared" si="2"/>
        <v>25</v>
      </c>
      <c r="C33" s="22" t="s">
        <v>123</v>
      </c>
      <c r="D33" s="27" t="s">
        <v>154</v>
      </c>
      <c r="E33" s="28"/>
      <c r="F33" s="28"/>
      <c r="G33" s="28"/>
      <c r="H33" s="28"/>
      <c r="I33" s="29"/>
      <c r="J33" s="23">
        <v>83</v>
      </c>
      <c r="K33" s="23"/>
      <c r="L33" s="23"/>
      <c r="M33" s="23"/>
      <c r="N33" s="23"/>
      <c r="O33" s="26"/>
      <c r="P33" s="24">
        <f t="shared" si="0"/>
        <v>27.666666666666668</v>
      </c>
    </row>
    <row r="34" spans="2:16" ht="18.75" x14ac:dyDescent="0.3">
      <c r="B34" s="22">
        <f t="shared" si="2"/>
        <v>26</v>
      </c>
      <c r="C34" s="22" t="s">
        <v>124</v>
      </c>
      <c r="D34" s="27" t="s">
        <v>155</v>
      </c>
      <c r="E34" s="28"/>
      <c r="F34" s="28"/>
      <c r="G34" s="28"/>
      <c r="H34" s="28"/>
      <c r="I34" s="29"/>
      <c r="J34" s="23">
        <v>95</v>
      </c>
      <c r="K34" s="23"/>
      <c r="L34" s="23"/>
      <c r="M34" s="23"/>
      <c r="N34" s="23"/>
      <c r="O34" s="26"/>
      <c r="P34" s="24">
        <f t="shared" si="0"/>
        <v>31.666666666666668</v>
      </c>
    </row>
    <row r="35" spans="2:16" ht="18.75" x14ac:dyDescent="0.3">
      <c r="B35" s="22">
        <f t="shared" si="2"/>
        <v>27</v>
      </c>
      <c r="C35" s="22" t="s">
        <v>125</v>
      </c>
      <c r="D35" s="27" t="s">
        <v>156</v>
      </c>
      <c r="E35" s="28"/>
      <c r="F35" s="28"/>
      <c r="G35" s="28"/>
      <c r="H35" s="28"/>
      <c r="I35" s="29"/>
      <c r="J35" s="23">
        <v>92</v>
      </c>
      <c r="K35" s="23"/>
      <c r="L35" s="23"/>
      <c r="M35" s="23"/>
      <c r="N35" s="23"/>
      <c r="O35" s="26"/>
      <c r="P35" s="24">
        <f t="shared" si="0"/>
        <v>30.666666666666668</v>
      </c>
    </row>
    <row r="36" spans="2:16" ht="18.75" x14ac:dyDescent="0.3">
      <c r="B36" s="22">
        <f t="shared" si="2"/>
        <v>28</v>
      </c>
      <c r="C36" s="22" t="s">
        <v>126</v>
      </c>
      <c r="D36" s="27" t="s">
        <v>157</v>
      </c>
      <c r="E36" s="28"/>
      <c r="F36" s="28"/>
      <c r="G36" s="28"/>
      <c r="H36" s="28"/>
      <c r="I36" s="29"/>
      <c r="J36" s="23">
        <v>98</v>
      </c>
      <c r="K36" s="23"/>
      <c r="L36" s="23"/>
      <c r="M36" s="23"/>
      <c r="N36" s="23"/>
      <c r="O36" s="26"/>
      <c r="P36" s="24">
        <f t="shared" si="0"/>
        <v>32.666666666666664</v>
      </c>
    </row>
    <row r="37" spans="2:16" ht="18.75" x14ac:dyDescent="0.3">
      <c r="B37" s="22">
        <f t="shared" si="2"/>
        <v>29</v>
      </c>
      <c r="C37" s="22" t="s">
        <v>127</v>
      </c>
      <c r="D37" s="27" t="s">
        <v>160</v>
      </c>
      <c r="E37" s="28"/>
      <c r="F37" s="28"/>
      <c r="G37" s="28"/>
      <c r="H37" s="28"/>
      <c r="I37" s="29"/>
      <c r="J37" s="23">
        <v>94</v>
      </c>
      <c r="K37" s="23"/>
      <c r="L37" s="23"/>
      <c r="M37" s="23"/>
      <c r="N37" s="23"/>
      <c r="O37" s="26"/>
      <c r="P37" s="24">
        <f t="shared" si="0"/>
        <v>31.333333333333332</v>
      </c>
    </row>
    <row r="38" spans="2:16" ht="18.75" x14ac:dyDescent="0.3">
      <c r="B38" s="22">
        <f t="shared" si="2"/>
        <v>30</v>
      </c>
      <c r="C38" s="22" t="s">
        <v>128</v>
      </c>
      <c r="D38" s="27" t="s">
        <v>159</v>
      </c>
      <c r="E38" s="28"/>
      <c r="F38" s="28"/>
      <c r="G38" s="28"/>
      <c r="H38" s="28"/>
      <c r="I38" s="29"/>
      <c r="J38" s="23">
        <v>82</v>
      </c>
      <c r="K38" s="23"/>
      <c r="L38" s="23"/>
      <c r="M38" s="23"/>
      <c r="N38" s="23"/>
      <c r="O38" s="26"/>
      <c r="P38" s="24">
        <f t="shared" si="0"/>
        <v>27.333333333333332</v>
      </c>
    </row>
    <row r="39" spans="2:16" ht="18.75" x14ac:dyDescent="0.3">
      <c r="B39" s="22">
        <f t="shared" si="2"/>
        <v>31</v>
      </c>
      <c r="C39" s="22" t="s">
        <v>129</v>
      </c>
      <c r="D39" s="27" t="s">
        <v>158</v>
      </c>
      <c r="E39" s="28"/>
      <c r="F39" s="28"/>
      <c r="G39" s="28"/>
      <c r="H39" s="28"/>
      <c r="I39" s="29"/>
      <c r="J39" s="23">
        <v>80</v>
      </c>
      <c r="K39" s="23"/>
      <c r="L39" s="23"/>
      <c r="M39" s="23"/>
      <c r="N39" s="23"/>
      <c r="O39" s="26"/>
      <c r="P39" s="24">
        <f t="shared" si="0"/>
        <v>26.666666666666668</v>
      </c>
    </row>
    <row r="40" spans="2:16" x14ac:dyDescent="0.25">
      <c r="C40" s="33"/>
      <c r="D40" s="33"/>
      <c r="E40" s="1"/>
    </row>
    <row r="41" spans="2:16" x14ac:dyDescent="0.25">
      <c r="C41" s="33"/>
      <c r="D41" s="33"/>
      <c r="E41" s="1"/>
      <c r="H41" s="30" t="s">
        <v>18</v>
      </c>
      <c r="I41" s="30"/>
      <c r="J41" s="5">
        <f t="shared" ref="J41:P41" si="3">COUNTIF(J9:J39,"&gt;=70")</f>
        <v>31</v>
      </c>
      <c r="K41" s="5">
        <f t="shared" si="3"/>
        <v>0</v>
      </c>
      <c r="L41" s="5">
        <f t="shared" si="3"/>
        <v>0</v>
      </c>
      <c r="M41" s="5">
        <f t="shared" si="3"/>
        <v>0</v>
      </c>
      <c r="N41" s="5">
        <f t="shared" si="3"/>
        <v>0</v>
      </c>
      <c r="O41" s="5">
        <f t="shared" si="3"/>
        <v>0</v>
      </c>
      <c r="P41" s="15">
        <f t="shared" si="3"/>
        <v>0</v>
      </c>
    </row>
    <row r="42" spans="2:16" x14ac:dyDescent="0.25">
      <c r="C42" s="33"/>
      <c r="D42" s="33"/>
      <c r="E42" s="9"/>
      <c r="H42" s="30" t="s">
        <v>19</v>
      </c>
      <c r="I42" s="30"/>
      <c r="J42" s="5">
        <f t="shared" ref="J42:P42" si="4">COUNTIF(J9:J40,"&lt;70")</f>
        <v>0</v>
      </c>
      <c r="K42" s="5">
        <f t="shared" si="4"/>
        <v>0</v>
      </c>
      <c r="L42" s="5">
        <f t="shared" si="4"/>
        <v>0</v>
      </c>
      <c r="M42" s="5">
        <f t="shared" si="4"/>
        <v>0</v>
      </c>
      <c r="N42" s="5">
        <f t="shared" si="4"/>
        <v>0</v>
      </c>
      <c r="O42" s="5">
        <f t="shared" si="4"/>
        <v>0</v>
      </c>
      <c r="P42" s="15">
        <f t="shared" si="4"/>
        <v>31</v>
      </c>
    </row>
    <row r="43" spans="2:16" x14ac:dyDescent="0.25">
      <c r="C43" s="33"/>
      <c r="D43" s="33"/>
      <c r="E43" s="33"/>
      <c r="H43" s="30" t="s">
        <v>20</v>
      </c>
      <c r="I43" s="30"/>
      <c r="J43" s="5">
        <f t="shared" ref="J43:P43" si="5">COUNT(J9:J39)</f>
        <v>31</v>
      </c>
      <c r="K43" s="5">
        <f t="shared" si="5"/>
        <v>0</v>
      </c>
      <c r="L43" s="5">
        <f t="shared" si="5"/>
        <v>0</v>
      </c>
      <c r="M43" s="5">
        <f t="shared" si="5"/>
        <v>0</v>
      </c>
      <c r="N43" s="5">
        <f t="shared" si="5"/>
        <v>0</v>
      </c>
      <c r="O43" s="5">
        <f t="shared" si="5"/>
        <v>0</v>
      </c>
      <c r="P43" s="15">
        <f t="shared" si="5"/>
        <v>31</v>
      </c>
    </row>
    <row r="44" spans="2:16" x14ac:dyDescent="0.25">
      <c r="C44" s="33"/>
      <c r="D44" s="33"/>
      <c r="E44" s="1"/>
      <c r="H44" s="31" t="s">
        <v>15</v>
      </c>
      <c r="I44" s="31"/>
      <c r="J44" s="10">
        <f>J41/J43</f>
        <v>1</v>
      </c>
      <c r="K44" s="12" t="e">
        <f t="shared" ref="K44:P44" si="6">K41/K43</f>
        <v>#DIV/0!</v>
      </c>
      <c r="L44" s="12" t="e">
        <f t="shared" si="6"/>
        <v>#DIV/0!</v>
      </c>
      <c r="M44" s="12" t="e">
        <f t="shared" si="6"/>
        <v>#DIV/0!</v>
      </c>
      <c r="N44" s="12" t="e">
        <f t="shared" si="6"/>
        <v>#DIV/0!</v>
      </c>
      <c r="O44" s="12" t="e">
        <f t="shared" si="6"/>
        <v>#DIV/0!</v>
      </c>
      <c r="P44" s="14">
        <f t="shared" si="6"/>
        <v>0</v>
      </c>
    </row>
    <row r="45" spans="2:16" x14ac:dyDescent="0.25">
      <c r="C45" s="33"/>
      <c r="D45" s="33"/>
      <c r="E45" s="1"/>
      <c r="H45" s="31" t="s">
        <v>16</v>
      </c>
      <c r="I45" s="31"/>
      <c r="J45" s="10">
        <f>J42/J43</f>
        <v>0</v>
      </c>
      <c r="K45" s="10" t="e">
        <f t="shared" ref="K45:P45" si="7">K42/K43</f>
        <v>#DIV/0!</v>
      </c>
      <c r="L45" s="12" t="e">
        <f t="shared" si="7"/>
        <v>#DIV/0!</v>
      </c>
      <c r="M45" s="12" t="e">
        <f t="shared" si="7"/>
        <v>#DIV/0!</v>
      </c>
      <c r="N45" s="12" t="e">
        <f t="shared" si="7"/>
        <v>#DIV/0!</v>
      </c>
      <c r="O45" s="12" t="e">
        <f t="shared" si="7"/>
        <v>#DIV/0!</v>
      </c>
      <c r="P45" s="14">
        <f t="shared" si="7"/>
        <v>1</v>
      </c>
    </row>
    <row r="46" spans="2:16" x14ac:dyDescent="0.25">
      <c r="C46" s="33"/>
      <c r="D46" s="33"/>
      <c r="E46" s="9"/>
    </row>
    <row r="47" spans="2:16" x14ac:dyDescent="0.25">
      <c r="C47" s="1"/>
      <c r="D47" s="1"/>
      <c r="E47" s="9"/>
    </row>
    <row r="49" spans="10:15" x14ac:dyDescent="0.25">
      <c r="J49" s="34"/>
      <c r="K49" s="34"/>
      <c r="L49" s="34"/>
      <c r="M49" s="34"/>
      <c r="N49" s="34"/>
      <c r="O49" s="34"/>
    </row>
    <row r="50" spans="10:15" x14ac:dyDescent="0.25">
      <c r="J50" s="32" t="s">
        <v>17</v>
      </c>
      <c r="K50" s="32"/>
      <c r="L50" s="32"/>
      <c r="M50" s="32"/>
      <c r="N50" s="32"/>
      <c r="O50" s="32"/>
    </row>
  </sheetData>
  <mergeCells count="54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40:D40"/>
    <mergeCell ref="C41:D41"/>
    <mergeCell ref="H41:I41"/>
    <mergeCell ref="C42:D42"/>
    <mergeCell ref="H42:I42"/>
    <mergeCell ref="C46:D46"/>
    <mergeCell ref="J49:O49"/>
    <mergeCell ref="J50:O50"/>
    <mergeCell ref="D26:I26"/>
    <mergeCell ref="D27:I27"/>
    <mergeCell ref="D28:I28"/>
    <mergeCell ref="D29:I29"/>
    <mergeCell ref="D30:I30"/>
    <mergeCell ref="D31:I31"/>
    <mergeCell ref="D32:I32"/>
    <mergeCell ref="C43:E43"/>
    <mergeCell ref="H43:I43"/>
    <mergeCell ref="C44:D44"/>
    <mergeCell ref="H44:I44"/>
    <mergeCell ref="C45:D45"/>
    <mergeCell ref="H45:I45"/>
    <mergeCell ref="D39:I39"/>
    <mergeCell ref="D33:I33"/>
    <mergeCell ref="D34:I34"/>
    <mergeCell ref="D35:I35"/>
    <mergeCell ref="D36:I36"/>
    <mergeCell ref="D37:I37"/>
    <mergeCell ref="D38:I38"/>
  </mergeCells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50"/>
  <sheetViews>
    <sheetView topLeftCell="A2" zoomScale="93" workbookViewId="0">
      <selection activeCell="A2" sqref="A2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"/>
      <c r="M2" s="3"/>
    </row>
    <row r="3" spans="2:16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1"/>
      <c r="M3" s="1"/>
    </row>
    <row r="4" spans="2:16" x14ac:dyDescent="0.25">
      <c r="C4" t="s">
        <v>0</v>
      </c>
      <c r="D4" s="47" t="str">
        <f>'PARCIALES 705 A'!D4:G4</f>
        <v>PLAN DE NEGOCIOS</v>
      </c>
      <c r="E4" s="47"/>
      <c r="F4" s="47"/>
      <c r="G4" s="47"/>
      <c r="I4" t="s">
        <v>1</v>
      </c>
      <c r="J4" s="48" t="str">
        <f>'PARCIALES 705 A'!J4:K4</f>
        <v>705 A</v>
      </c>
      <c r="K4" s="4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48" t="str">
        <f>'PARCIALES 505 C'!D6:G6</f>
        <v>SEP 23 - ENE 24</v>
      </c>
      <c r="E6" s="48"/>
      <c r="F6" s="48"/>
      <c r="G6" s="48"/>
      <c r="I6" s="33" t="s">
        <v>21</v>
      </c>
      <c r="J6" s="33"/>
      <c r="K6" s="2" t="str">
        <f>'PARCIALES 505 C'!K6:O6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30" t="s">
        <v>5</v>
      </c>
      <c r="E8" s="30"/>
      <c r="F8" s="30"/>
      <c r="G8" s="30"/>
      <c r="H8" s="30"/>
      <c r="I8" s="30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A'!C9</f>
        <v>201U0129</v>
      </c>
      <c r="D9" s="53" t="str">
        <f>'PARCIALES 705 A'!D9:I9</f>
        <v>ACUA RAMIREZ TRISTAN ANDER</v>
      </c>
      <c r="E9" s="54"/>
      <c r="F9" s="54"/>
      <c r="G9" s="54"/>
      <c r="H9" s="54"/>
      <c r="I9" s="55"/>
      <c r="J9" s="13">
        <f>'PARCIALES 705 A'!P9</f>
        <v>32.666666666666664</v>
      </c>
      <c r="K9" s="13">
        <f t="shared" ref="K9:K39" si="0">+J9</f>
        <v>32.666666666666664</v>
      </c>
    </row>
    <row r="10" spans="2:16" x14ac:dyDescent="0.25">
      <c r="B10" s="7">
        <f>B9+1</f>
        <v>2</v>
      </c>
      <c r="C10" s="7" t="str">
        <f>'PARCIALES 705 A'!C10</f>
        <v>201U0419</v>
      </c>
      <c r="D10" s="53" t="str">
        <f>'PARCIALES 705 A'!D10:I10</f>
        <v>AVILA ARVEA STEFANY ANDREA</v>
      </c>
      <c r="E10" s="54"/>
      <c r="F10" s="54"/>
      <c r="G10" s="54"/>
      <c r="H10" s="54"/>
      <c r="I10" s="55"/>
      <c r="J10" s="13">
        <f>'PARCIALES 705 A'!P10</f>
        <v>31</v>
      </c>
      <c r="K10" s="13">
        <f t="shared" si="0"/>
        <v>31</v>
      </c>
    </row>
    <row r="11" spans="2:16" x14ac:dyDescent="0.25">
      <c r="B11" s="7">
        <f t="shared" ref="B11:B39" si="1">B10+1</f>
        <v>3</v>
      </c>
      <c r="C11" s="7" t="str">
        <f>'PARCIALES 705 A'!C11</f>
        <v>201U0133</v>
      </c>
      <c r="D11" s="53" t="str">
        <f>'PARCIALES 705 A'!D11:I11</f>
        <v>CANELA OLIVER ALEXANDRA</v>
      </c>
      <c r="E11" s="54"/>
      <c r="F11" s="54"/>
      <c r="G11" s="54"/>
      <c r="H11" s="54"/>
      <c r="I11" s="55"/>
      <c r="J11" s="13">
        <f>'PARCIALES 705 A'!P11</f>
        <v>28</v>
      </c>
      <c r="K11" s="13">
        <f t="shared" si="0"/>
        <v>28</v>
      </c>
    </row>
    <row r="12" spans="2:16" x14ac:dyDescent="0.25">
      <c r="B12" s="7">
        <f t="shared" si="1"/>
        <v>4</v>
      </c>
      <c r="C12" s="7" t="str">
        <f>'PARCIALES 705 A'!C12</f>
        <v>201U0478</v>
      </c>
      <c r="D12" s="53" t="str">
        <f>'PARCIALES 705 A'!D12:I12</f>
        <v>CHAPOL ORTIZ ARIADNA PAOLA</v>
      </c>
      <c r="E12" s="54"/>
      <c r="F12" s="54"/>
      <c r="G12" s="54"/>
      <c r="H12" s="54"/>
      <c r="I12" s="55"/>
      <c r="J12" s="13">
        <f>'PARCIALES 705 A'!P12</f>
        <v>28.666666666666668</v>
      </c>
      <c r="K12" s="13">
        <f t="shared" si="0"/>
        <v>28.666666666666668</v>
      </c>
    </row>
    <row r="13" spans="2:16" x14ac:dyDescent="0.25">
      <c r="B13" s="7">
        <f t="shared" si="1"/>
        <v>5</v>
      </c>
      <c r="C13" s="7" t="str">
        <f>'PARCIALES 705 A'!C13</f>
        <v>201U0134</v>
      </c>
      <c r="D13" s="53" t="str">
        <f>'PARCIALES 705 A'!D13:I13</f>
        <v>CHONTAL PELAYO VICTOR MANUEL</v>
      </c>
      <c r="E13" s="54"/>
      <c r="F13" s="54"/>
      <c r="G13" s="54"/>
      <c r="H13" s="54"/>
      <c r="I13" s="55"/>
      <c r="J13" s="13">
        <f>'PARCIALES 705 A'!P13</f>
        <v>32.666666666666664</v>
      </c>
      <c r="K13" s="13">
        <f t="shared" si="0"/>
        <v>32.666666666666664</v>
      </c>
    </row>
    <row r="14" spans="2:16" x14ac:dyDescent="0.25">
      <c r="B14" s="7">
        <f t="shared" si="1"/>
        <v>6</v>
      </c>
      <c r="C14" s="7" t="str">
        <f>'PARCIALES 705 A'!C14</f>
        <v>201U0135</v>
      </c>
      <c r="D14" s="53" t="str">
        <f>'PARCIALES 705 A'!D14:I14</f>
        <v>DOMINGUEZ CAMPECHANO ELIZABETH</v>
      </c>
      <c r="E14" s="54"/>
      <c r="F14" s="54"/>
      <c r="G14" s="54"/>
      <c r="H14" s="54"/>
      <c r="I14" s="55"/>
      <c r="J14" s="13">
        <f>'PARCIALES 705 A'!P14</f>
        <v>32</v>
      </c>
      <c r="K14" s="13">
        <f t="shared" si="0"/>
        <v>32</v>
      </c>
    </row>
    <row r="15" spans="2:16" x14ac:dyDescent="0.25">
      <c r="B15" s="7">
        <f t="shared" si="1"/>
        <v>7</v>
      </c>
      <c r="C15" s="7" t="str">
        <f>'PARCIALES 705 A'!C15</f>
        <v>201U0136</v>
      </c>
      <c r="D15" s="53" t="str">
        <f>'PARCIALES 705 A'!D15:I15</f>
        <v>DOMÍNGUEZ PROMOTOR CORAL</v>
      </c>
      <c r="E15" s="54"/>
      <c r="F15" s="54"/>
      <c r="G15" s="54"/>
      <c r="H15" s="54"/>
      <c r="I15" s="55"/>
      <c r="J15" s="13">
        <f>'PARCIALES 705 A'!P15</f>
        <v>30.333333333333332</v>
      </c>
      <c r="K15" s="13">
        <f t="shared" si="0"/>
        <v>30.333333333333332</v>
      </c>
      <c r="P15" s="18"/>
    </row>
    <row r="16" spans="2:16" x14ac:dyDescent="0.25">
      <c r="B16" s="7">
        <f t="shared" si="1"/>
        <v>8</v>
      </c>
      <c r="C16" s="7" t="str">
        <f>'PARCIALES 705 A'!C16</f>
        <v>201U0138</v>
      </c>
      <c r="D16" s="53" t="str">
        <f>'PARCIALES 705 A'!D16:I16</f>
        <v>ESCRIBANO RODRIGUEZ EDGAR OMAR</v>
      </c>
      <c r="E16" s="54"/>
      <c r="F16" s="54"/>
      <c r="G16" s="54"/>
      <c r="H16" s="54"/>
      <c r="I16" s="55"/>
      <c r="J16" s="13">
        <f>'PARCIALES 705 A'!P16</f>
        <v>31.666666666666668</v>
      </c>
      <c r="K16" s="13">
        <f t="shared" si="0"/>
        <v>31.666666666666668</v>
      </c>
    </row>
    <row r="17" spans="2:11" x14ac:dyDescent="0.25">
      <c r="B17" s="7">
        <f t="shared" si="1"/>
        <v>9</v>
      </c>
      <c r="C17" s="7" t="str">
        <f>'PARCIALES 705 A'!C17</f>
        <v>201U0139</v>
      </c>
      <c r="D17" s="53" t="str">
        <f>'PARCIALES 705 A'!D17:I17</f>
        <v>FARIAS POUCHOULEN SAHIAN</v>
      </c>
      <c r="E17" s="54"/>
      <c r="F17" s="54"/>
      <c r="G17" s="54"/>
      <c r="H17" s="54"/>
      <c r="I17" s="55"/>
      <c r="J17" s="13">
        <f>'PARCIALES 705 A'!P17</f>
        <v>23.333333333333332</v>
      </c>
      <c r="K17" s="13">
        <f t="shared" si="0"/>
        <v>23.333333333333332</v>
      </c>
    </row>
    <row r="18" spans="2:11" x14ac:dyDescent="0.25">
      <c r="B18" s="7">
        <f t="shared" si="1"/>
        <v>10</v>
      </c>
      <c r="C18" s="7" t="str">
        <f>'PARCIALES 705 A'!C18</f>
        <v>201U0143</v>
      </c>
      <c r="D18" s="53" t="str">
        <f>'PARCIALES 705 A'!D18:I18</f>
        <v>GRACIA MARTINEZ GUSTAVO RODOLFO</v>
      </c>
      <c r="E18" s="54"/>
      <c r="F18" s="54"/>
      <c r="G18" s="54"/>
      <c r="H18" s="54"/>
      <c r="I18" s="55"/>
      <c r="J18" s="13">
        <f>'PARCIALES 705 A'!P18</f>
        <v>31</v>
      </c>
      <c r="K18" s="13">
        <f t="shared" si="0"/>
        <v>31</v>
      </c>
    </row>
    <row r="19" spans="2:11" x14ac:dyDescent="0.25">
      <c r="B19" s="7">
        <f t="shared" si="1"/>
        <v>11</v>
      </c>
      <c r="C19" s="7" t="str">
        <f>'PARCIALES 705 A'!C19</f>
        <v>201U0146</v>
      </c>
      <c r="D19" s="53" t="str">
        <f>'PARCIALES 705 A'!D19:I19</f>
        <v>MARTINEZ NIEVES MICHELLE ADRIANA</v>
      </c>
      <c r="E19" s="54"/>
      <c r="F19" s="54"/>
      <c r="G19" s="54"/>
      <c r="H19" s="54"/>
      <c r="I19" s="55"/>
      <c r="J19" s="13">
        <f>'PARCIALES 705 A'!P19</f>
        <v>31.666666666666668</v>
      </c>
      <c r="K19" s="13">
        <f t="shared" si="0"/>
        <v>31.666666666666668</v>
      </c>
    </row>
    <row r="20" spans="2:11" x14ac:dyDescent="0.25">
      <c r="B20" s="7">
        <f t="shared" si="1"/>
        <v>12</v>
      </c>
      <c r="C20" s="7" t="str">
        <f>'PARCIALES 705 A'!C20</f>
        <v>201U0452</v>
      </c>
      <c r="D20" s="53" t="str">
        <f>'PARCIALES 705 A'!D20:I20</f>
        <v>MIROS HERRERA ADELINE</v>
      </c>
      <c r="E20" s="54"/>
      <c r="F20" s="54"/>
      <c r="G20" s="54"/>
      <c r="H20" s="54"/>
      <c r="I20" s="55"/>
      <c r="J20" s="13">
        <f>'PARCIALES 705 A'!P20</f>
        <v>27.666666666666668</v>
      </c>
      <c r="K20" s="13">
        <f t="shared" si="0"/>
        <v>27.666666666666668</v>
      </c>
    </row>
    <row r="21" spans="2:11" x14ac:dyDescent="0.25">
      <c r="B21" s="7">
        <f t="shared" si="1"/>
        <v>13</v>
      </c>
      <c r="C21" s="7" t="str">
        <f>'PARCIALES 705 A'!C21</f>
        <v>201U0431</v>
      </c>
      <c r="D21" s="53" t="str">
        <f>'PARCIALES 705 A'!D21:I21</f>
        <v>PAEZ SANTOS YOLIVEY</v>
      </c>
      <c r="E21" s="54"/>
      <c r="F21" s="54"/>
      <c r="G21" s="54"/>
      <c r="H21" s="54"/>
      <c r="I21" s="55"/>
      <c r="J21" s="13">
        <f>'PARCIALES 705 A'!P21</f>
        <v>31.666666666666668</v>
      </c>
      <c r="K21" s="13">
        <f t="shared" si="0"/>
        <v>31.666666666666668</v>
      </c>
    </row>
    <row r="22" spans="2:11" x14ac:dyDescent="0.25">
      <c r="B22" s="7">
        <f t="shared" si="1"/>
        <v>14</v>
      </c>
      <c r="C22" s="7" t="str">
        <f>'PARCIALES 705 A'!C22</f>
        <v>201U0149</v>
      </c>
      <c r="D22" s="53" t="str">
        <f>'PARCIALES 705 A'!D22:I22</f>
        <v>PEREZ MARTINEZ JOALY LIZBETH</v>
      </c>
      <c r="E22" s="54"/>
      <c r="F22" s="54"/>
      <c r="G22" s="54"/>
      <c r="H22" s="54"/>
      <c r="I22" s="55"/>
      <c r="J22" s="13">
        <f>'PARCIALES 705 A'!P22</f>
        <v>31</v>
      </c>
      <c r="K22" s="13">
        <f t="shared" si="0"/>
        <v>31</v>
      </c>
    </row>
    <row r="23" spans="2:11" x14ac:dyDescent="0.25">
      <c r="B23" s="7">
        <f t="shared" si="1"/>
        <v>15</v>
      </c>
      <c r="C23" s="7" t="str">
        <f>'PARCIALES 705 A'!C23</f>
        <v>201U0150</v>
      </c>
      <c r="D23" s="53" t="str">
        <f>'PARCIALES 705 A'!D23:I23</f>
        <v>PEREZ USCANGA MARIELLA YAMILLETH</v>
      </c>
      <c r="E23" s="54"/>
      <c r="F23" s="54"/>
      <c r="G23" s="54"/>
      <c r="H23" s="54"/>
      <c r="I23" s="55"/>
      <c r="J23" s="13">
        <f>'PARCIALES 705 A'!P23</f>
        <v>24.333333333333332</v>
      </c>
      <c r="K23" s="13">
        <f t="shared" si="0"/>
        <v>24.333333333333332</v>
      </c>
    </row>
    <row r="24" spans="2:11" x14ac:dyDescent="0.25">
      <c r="B24" s="7">
        <f t="shared" si="1"/>
        <v>16</v>
      </c>
      <c r="C24" s="7" t="str">
        <f>'PARCIALES 705 A'!C24</f>
        <v>201U0153</v>
      </c>
      <c r="D24" s="53" t="str">
        <f>'PARCIALES 705 A'!D24:I24</f>
        <v>PUCHETA MIROS MAYRA GUADALUPE</v>
      </c>
      <c r="E24" s="54"/>
      <c r="F24" s="54"/>
      <c r="G24" s="54"/>
      <c r="H24" s="54"/>
      <c r="I24" s="55"/>
      <c r="J24" s="13">
        <f>'PARCIALES 705 A'!P24</f>
        <v>32</v>
      </c>
      <c r="K24" s="13">
        <f t="shared" si="0"/>
        <v>32</v>
      </c>
    </row>
    <row r="25" spans="2:11" x14ac:dyDescent="0.25">
      <c r="B25" s="7">
        <f t="shared" si="1"/>
        <v>17</v>
      </c>
      <c r="C25" s="7" t="str">
        <f>'PARCIALES 705 A'!C25</f>
        <v>201U0154</v>
      </c>
      <c r="D25" s="53" t="str">
        <f>'PARCIALES 705 A'!D25:I25</f>
        <v>QUINTO TOME MARISOL DE JESUS</v>
      </c>
      <c r="E25" s="54"/>
      <c r="F25" s="54"/>
      <c r="G25" s="54"/>
      <c r="H25" s="54"/>
      <c r="I25" s="55"/>
      <c r="J25" s="13">
        <f>'PARCIALES 705 A'!P25</f>
        <v>31.333333333333332</v>
      </c>
      <c r="K25" s="13">
        <f t="shared" si="0"/>
        <v>31.333333333333332</v>
      </c>
    </row>
    <row r="26" spans="2:11" x14ac:dyDescent="0.25">
      <c r="B26" s="7">
        <f t="shared" si="1"/>
        <v>18</v>
      </c>
      <c r="C26" s="7" t="str">
        <f>'PARCIALES 705 A'!C26</f>
        <v>201U0155</v>
      </c>
      <c r="D26" s="53" t="str">
        <f>'PARCIALES 705 A'!D26:I26</f>
        <v>RODRIGUEZ XALATE SANDRA ITZEL</v>
      </c>
      <c r="E26" s="54"/>
      <c r="F26" s="54"/>
      <c r="G26" s="54"/>
      <c r="H26" s="54"/>
      <c r="I26" s="55"/>
      <c r="J26" s="13">
        <f>'PARCIALES 705 A'!P26</f>
        <v>29.666666666666668</v>
      </c>
      <c r="K26" s="13">
        <f t="shared" si="0"/>
        <v>29.666666666666668</v>
      </c>
    </row>
    <row r="27" spans="2:11" x14ac:dyDescent="0.25">
      <c r="B27" s="7">
        <f t="shared" si="1"/>
        <v>19</v>
      </c>
      <c r="C27" s="7" t="str">
        <f>'PARCIALES 705 A'!C27</f>
        <v>201U0156</v>
      </c>
      <c r="D27" s="53" t="str">
        <f>'PARCIALES 705 A'!D27:I27</f>
        <v>ROQUE NAVARRETE DAYSEE GUADALUPE</v>
      </c>
      <c r="E27" s="54"/>
      <c r="F27" s="54"/>
      <c r="G27" s="54"/>
      <c r="H27" s="54"/>
      <c r="I27" s="55"/>
      <c r="J27" s="13">
        <f>'PARCIALES 705 A'!P27</f>
        <v>31</v>
      </c>
      <c r="K27" s="13">
        <f t="shared" si="0"/>
        <v>31</v>
      </c>
    </row>
    <row r="28" spans="2:11" x14ac:dyDescent="0.25">
      <c r="B28" s="7">
        <f t="shared" si="1"/>
        <v>20</v>
      </c>
      <c r="C28" s="7" t="str">
        <f>'PARCIALES 705 A'!C28</f>
        <v>201U0158</v>
      </c>
      <c r="D28" s="53" t="str">
        <f>'PARCIALES 705 A'!D28:I28</f>
        <v>SANCHEZ HERNANDEZ URIEL DEL ANGEL</v>
      </c>
      <c r="E28" s="54"/>
      <c r="F28" s="54"/>
      <c r="G28" s="54"/>
      <c r="H28" s="54"/>
      <c r="I28" s="55"/>
      <c r="J28" s="13">
        <f>'PARCIALES 705 A'!P28</f>
        <v>27.333333333333332</v>
      </c>
      <c r="K28" s="13">
        <f t="shared" si="0"/>
        <v>27.333333333333332</v>
      </c>
    </row>
    <row r="29" spans="2:11" x14ac:dyDescent="0.25">
      <c r="B29" s="7">
        <f t="shared" si="1"/>
        <v>21</v>
      </c>
      <c r="C29" s="7" t="str">
        <f>'PARCIALES 705 A'!C29</f>
        <v>201U0516</v>
      </c>
      <c r="D29" s="53" t="str">
        <f>'PARCIALES 705 A'!D29:I29</f>
        <v>SERRANO SALAZAR ANDREA</v>
      </c>
      <c r="E29" s="54"/>
      <c r="F29" s="54"/>
      <c r="G29" s="54"/>
      <c r="H29" s="54"/>
      <c r="I29" s="55"/>
      <c r="J29" s="13">
        <f>'PARCIALES 705 A'!P29</f>
        <v>30.333333333333332</v>
      </c>
      <c r="K29" s="13">
        <f t="shared" si="0"/>
        <v>30.333333333333332</v>
      </c>
    </row>
    <row r="30" spans="2:11" x14ac:dyDescent="0.25">
      <c r="B30" s="7">
        <f t="shared" si="1"/>
        <v>22</v>
      </c>
      <c r="C30" s="7" t="str">
        <f>'PARCIALES 705 A'!C30</f>
        <v>201U0491</v>
      </c>
      <c r="D30" s="53" t="str">
        <f>'PARCIALES 705 A'!D30:I30</f>
        <v>SINTA GONZALEZ AEELEN INES</v>
      </c>
      <c r="E30" s="54"/>
      <c r="F30" s="54"/>
      <c r="G30" s="54"/>
      <c r="H30" s="54"/>
      <c r="I30" s="55"/>
      <c r="J30" s="13">
        <f>'PARCIALES 705 A'!P30</f>
        <v>30</v>
      </c>
      <c r="K30" s="13">
        <f t="shared" si="0"/>
        <v>30</v>
      </c>
    </row>
    <row r="31" spans="2:11" x14ac:dyDescent="0.25">
      <c r="B31" s="7">
        <f t="shared" si="1"/>
        <v>23</v>
      </c>
      <c r="C31" s="7" t="str">
        <f>'PARCIALES 705 A'!C31</f>
        <v>201U0159</v>
      </c>
      <c r="D31" s="53" t="str">
        <f>'PARCIALES 705 A'!D31:I31</f>
        <v>SINTA TEMICH GABRIELA</v>
      </c>
      <c r="E31" s="54"/>
      <c r="F31" s="54"/>
      <c r="G31" s="54"/>
      <c r="H31" s="54"/>
      <c r="I31" s="55"/>
      <c r="J31" s="13">
        <f>'PARCIALES 705 A'!P31</f>
        <v>29.666666666666668</v>
      </c>
      <c r="K31" s="13">
        <f t="shared" si="0"/>
        <v>29.666666666666668</v>
      </c>
    </row>
    <row r="32" spans="2:11" x14ac:dyDescent="0.25">
      <c r="B32" s="7">
        <f t="shared" si="1"/>
        <v>24</v>
      </c>
      <c r="C32" s="7" t="str">
        <f>'PARCIALES 705 A'!C32</f>
        <v>201U0161</v>
      </c>
      <c r="D32" s="53" t="str">
        <f>'PARCIALES 705 A'!D32:I32</f>
        <v>TEPACH ARRES MARIA GUADALUPE</v>
      </c>
      <c r="E32" s="54"/>
      <c r="F32" s="54"/>
      <c r="G32" s="54"/>
      <c r="H32" s="54"/>
      <c r="I32" s="55"/>
      <c r="J32" s="13">
        <f>'PARCIALES 705 A'!P32</f>
        <v>23.333333333333332</v>
      </c>
      <c r="K32" s="13">
        <f t="shared" si="0"/>
        <v>23.333333333333332</v>
      </c>
    </row>
    <row r="33" spans="2:11" x14ac:dyDescent="0.25">
      <c r="B33" s="7">
        <f t="shared" si="1"/>
        <v>25</v>
      </c>
      <c r="C33" s="7" t="str">
        <f>'PARCIALES 705 A'!C33</f>
        <v>201U0518</v>
      </c>
      <c r="D33" s="53" t="str">
        <f>'PARCIALES 705 A'!D33:I33</f>
        <v>TORRES PIÑA LUISA ARTURINA</v>
      </c>
      <c r="E33" s="54"/>
      <c r="F33" s="54"/>
      <c r="G33" s="54"/>
      <c r="H33" s="54"/>
      <c r="I33" s="55"/>
      <c r="J33" s="13">
        <f>'PARCIALES 705 A'!P33</f>
        <v>27.666666666666668</v>
      </c>
      <c r="K33" s="13">
        <f t="shared" si="0"/>
        <v>27.666666666666668</v>
      </c>
    </row>
    <row r="34" spans="2:11" x14ac:dyDescent="0.25">
      <c r="B34" s="7">
        <f t="shared" si="1"/>
        <v>26</v>
      </c>
      <c r="C34" s="7" t="str">
        <f>'PARCIALES 705 A'!C34</f>
        <v>201U0163</v>
      </c>
      <c r="D34" s="53" t="str">
        <f>'PARCIALES 705 A'!D34:I34</f>
        <v>TURRENT HERNANDEZ LILIANA DEL CARMEN</v>
      </c>
      <c r="E34" s="54"/>
      <c r="F34" s="54"/>
      <c r="G34" s="54"/>
      <c r="H34" s="54"/>
      <c r="I34" s="55"/>
      <c r="J34" s="13">
        <f>'PARCIALES 705 A'!P34</f>
        <v>31.666666666666668</v>
      </c>
      <c r="K34" s="13">
        <f t="shared" si="0"/>
        <v>31.666666666666668</v>
      </c>
    </row>
    <row r="35" spans="2:11" x14ac:dyDescent="0.25">
      <c r="B35" s="7">
        <f t="shared" si="1"/>
        <v>27</v>
      </c>
      <c r="C35" s="7" t="str">
        <f>'PARCIALES 705 A'!C35</f>
        <v>201U0164</v>
      </c>
      <c r="D35" s="53" t="str">
        <f>'PARCIALES 705 A'!D35:I35</f>
        <v>VELASCO CHIMA YURIDIA</v>
      </c>
      <c r="E35" s="54"/>
      <c r="F35" s="54"/>
      <c r="G35" s="54"/>
      <c r="H35" s="54"/>
      <c r="I35" s="55"/>
      <c r="J35" s="13">
        <f>'PARCIALES 705 A'!P35</f>
        <v>30.666666666666668</v>
      </c>
      <c r="K35" s="13">
        <f t="shared" si="0"/>
        <v>30.666666666666668</v>
      </c>
    </row>
    <row r="36" spans="2:11" x14ac:dyDescent="0.25">
      <c r="B36" s="7">
        <f t="shared" si="1"/>
        <v>28</v>
      </c>
      <c r="C36" s="7" t="str">
        <f>'PARCIALES 705 A'!C36</f>
        <v>201U0165</v>
      </c>
      <c r="D36" s="53" t="str">
        <f>'PARCIALES 705 A'!D36:I36</f>
        <v>VILLEGAS COBAXIN MARIA JOSE</v>
      </c>
      <c r="E36" s="54"/>
      <c r="F36" s="54"/>
      <c r="G36" s="54"/>
      <c r="H36" s="54"/>
      <c r="I36" s="55"/>
      <c r="J36" s="13">
        <f>'PARCIALES 705 A'!P36</f>
        <v>32.666666666666664</v>
      </c>
      <c r="K36" s="13">
        <f t="shared" si="0"/>
        <v>32.666666666666664</v>
      </c>
    </row>
    <row r="37" spans="2:11" x14ac:dyDescent="0.25">
      <c r="B37" s="7">
        <f t="shared" si="1"/>
        <v>29</v>
      </c>
      <c r="C37" s="7" t="str">
        <f>'PARCIALES 705 A'!C37</f>
        <v>201U0318</v>
      </c>
      <c r="D37" s="53" t="str">
        <f>'PARCIALES 705 A'!D37:I37</f>
        <v>XALATE MENDOZA MARIA FERNANDA</v>
      </c>
      <c r="E37" s="54"/>
      <c r="F37" s="54"/>
      <c r="G37" s="54"/>
      <c r="H37" s="54"/>
      <c r="I37" s="55"/>
      <c r="J37" s="13">
        <f>'PARCIALES 705 A'!P37</f>
        <v>31.333333333333332</v>
      </c>
      <c r="K37" s="13">
        <f t="shared" si="0"/>
        <v>31.333333333333332</v>
      </c>
    </row>
    <row r="38" spans="2:11" x14ac:dyDescent="0.25">
      <c r="B38" s="7">
        <f t="shared" si="1"/>
        <v>30</v>
      </c>
      <c r="C38" s="7" t="str">
        <f>'PARCIALES 705 A'!C38</f>
        <v>201U0166</v>
      </c>
      <c r="D38" s="53" t="str">
        <f>'PARCIALES 705 A'!D38:I38</f>
        <v>XOLO BAXIN YURI DIANA</v>
      </c>
      <c r="E38" s="54"/>
      <c r="F38" s="54"/>
      <c r="G38" s="54"/>
      <c r="H38" s="54"/>
      <c r="I38" s="55"/>
      <c r="J38" s="13">
        <f>'PARCIALES 705 A'!P38</f>
        <v>27.333333333333332</v>
      </c>
      <c r="K38" s="13">
        <f t="shared" si="0"/>
        <v>27.333333333333332</v>
      </c>
    </row>
    <row r="39" spans="2:11" x14ac:dyDescent="0.25">
      <c r="B39" s="7">
        <f t="shared" si="1"/>
        <v>31</v>
      </c>
      <c r="C39" s="7" t="str">
        <f>'PARCIALES 705 A'!C39</f>
        <v>201U0167</v>
      </c>
      <c r="D39" s="53" t="str">
        <f>'PARCIALES 705 A'!D39:I39</f>
        <v>XOLO CUAZOZON SAMUEL ISAI</v>
      </c>
      <c r="E39" s="54"/>
      <c r="F39" s="54"/>
      <c r="G39" s="54"/>
      <c r="H39" s="54"/>
      <c r="I39" s="55"/>
      <c r="J39" s="13">
        <f>'PARCIALES 705 A'!P39</f>
        <v>26.666666666666668</v>
      </c>
      <c r="K39" s="13">
        <f t="shared" si="0"/>
        <v>26.666666666666668</v>
      </c>
    </row>
    <row r="40" spans="2:11" x14ac:dyDescent="0.25">
      <c r="C40" s="33"/>
      <c r="D40" s="33"/>
      <c r="E40" s="1"/>
    </row>
    <row r="41" spans="2:11" x14ac:dyDescent="0.25">
      <c r="C41" s="33"/>
      <c r="D41" s="33"/>
      <c r="E41" s="1"/>
      <c r="H41" s="30" t="s">
        <v>18</v>
      </c>
      <c r="I41" s="30"/>
      <c r="J41" s="5">
        <f>COUNTIF(K9:K39,"&gt;=70")</f>
        <v>0</v>
      </c>
      <c r="K41" s="1"/>
    </row>
    <row r="42" spans="2:11" x14ac:dyDescent="0.25">
      <c r="C42" s="33"/>
      <c r="D42" s="33"/>
      <c r="E42" s="9"/>
      <c r="H42" s="30" t="s">
        <v>19</v>
      </c>
      <c r="I42" s="30"/>
      <c r="J42" s="5">
        <f>COUNTIF(K9:K39,"&lt;70")</f>
        <v>31</v>
      </c>
      <c r="K42" s="1"/>
    </row>
    <row r="43" spans="2:11" x14ac:dyDescent="0.25">
      <c r="C43" s="33"/>
      <c r="D43" s="33"/>
      <c r="E43" s="33"/>
      <c r="H43" s="30" t="s">
        <v>20</v>
      </c>
      <c r="I43" s="30"/>
      <c r="J43" s="5">
        <f>COUNT(J9:J39)</f>
        <v>31</v>
      </c>
      <c r="K43" s="1"/>
    </row>
    <row r="44" spans="2:11" x14ac:dyDescent="0.25">
      <c r="C44" s="33"/>
      <c r="D44" s="33"/>
      <c r="E44" s="1"/>
      <c r="H44" s="31" t="s">
        <v>15</v>
      </c>
      <c r="I44" s="31"/>
      <c r="J44" s="10">
        <f>J41/J43</f>
        <v>0</v>
      </c>
      <c r="K44" s="16"/>
    </row>
    <row r="45" spans="2:11" x14ac:dyDescent="0.25">
      <c r="C45" s="33"/>
      <c r="D45" s="33"/>
      <c r="E45" s="1"/>
      <c r="H45" s="31" t="s">
        <v>16</v>
      </c>
      <c r="I45" s="31"/>
      <c r="J45" s="10">
        <f>J42/J43</f>
        <v>1</v>
      </c>
      <c r="K45" s="17"/>
    </row>
    <row r="46" spans="2:11" x14ac:dyDescent="0.25">
      <c r="C46" s="33"/>
      <c r="D46" s="33"/>
      <c r="E46" s="9"/>
    </row>
    <row r="47" spans="2:11" x14ac:dyDescent="0.25">
      <c r="C47" s="1"/>
      <c r="D47" s="1"/>
      <c r="E47" s="9"/>
    </row>
    <row r="49" spans="10:11" x14ac:dyDescent="0.25">
      <c r="J49" s="33"/>
      <c r="K49" s="33"/>
    </row>
    <row r="50" spans="10:11" x14ac:dyDescent="0.25">
      <c r="J50" s="42"/>
      <c r="K50" s="42"/>
    </row>
  </sheetData>
  <mergeCells count="52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40:D40"/>
    <mergeCell ref="C41:D41"/>
    <mergeCell ref="H41:I41"/>
    <mergeCell ref="C42:D42"/>
    <mergeCell ref="H42:I42"/>
    <mergeCell ref="C46:D46"/>
    <mergeCell ref="J49:K49"/>
    <mergeCell ref="J50:K50"/>
    <mergeCell ref="D26:I26"/>
    <mergeCell ref="D27:I27"/>
    <mergeCell ref="D28:I28"/>
    <mergeCell ref="D29:I29"/>
    <mergeCell ref="D30:I30"/>
    <mergeCell ref="D31:I31"/>
    <mergeCell ref="D32:I32"/>
    <mergeCell ref="C43:E43"/>
    <mergeCell ref="H43:I43"/>
    <mergeCell ref="C44:D44"/>
    <mergeCell ref="H44:I44"/>
    <mergeCell ref="C45:D45"/>
    <mergeCell ref="H45:I45"/>
    <mergeCell ref="D39:I39"/>
    <mergeCell ref="D33:I33"/>
    <mergeCell ref="D34:I34"/>
    <mergeCell ref="D35:I35"/>
    <mergeCell ref="D36:I36"/>
    <mergeCell ref="D37:I37"/>
    <mergeCell ref="D38:I3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dimension ref="B2:Q34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7.85546875" customWidth="1"/>
    <col min="11" max="14" width="6.42578125" customWidth="1"/>
    <col min="15" max="15" width="6.7109375" customWidth="1"/>
    <col min="16" max="16" width="7.42578125" customWidth="1"/>
    <col min="17" max="17" width="2.28515625" customWidth="1"/>
    <col min="18" max="18" width="5.570312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"/>
      <c r="Q2" s="3"/>
    </row>
    <row r="3" spans="2:17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  <c r="Q3" s="1"/>
    </row>
    <row r="4" spans="2:17" ht="15.75" x14ac:dyDescent="0.25">
      <c r="C4" t="s">
        <v>0</v>
      </c>
      <c r="D4" s="56" t="str">
        <f>'PARCIALES 705 A'!D4:G4</f>
        <v>PLAN DE NEGOCIOS</v>
      </c>
      <c r="E4" s="56"/>
      <c r="F4" s="56"/>
      <c r="G4" s="56"/>
      <c r="I4" t="s">
        <v>1</v>
      </c>
      <c r="J4" s="34" t="s">
        <v>168</v>
      </c>
      <c r="K4" s="34"/>
      <c r="M4" t="s">
        <v>2</v>
      </c>
      <c r="N4" s="37">
        <f>'PARCIALES 705 A'!N4:O4</f>
        <v>45231</v>
      </c>
      <c r="O4" s="37"/>
    </row>
    <row r="5" spans="2:17" ht="6.75" customHeight="1" x14ac:dyDescent="0.25">
      <c r="D5" s="6"/>
      <c r="E5" s="6"/>
      <c r="F5" s="6"/>
      <c r="G5" s="6"/>
    </row>
    <row r="6" spans="2:17" ht="15.75" x14ac:dyDescent="0.25">
      <c r="C6" t="s">
        <v>3</v>
      </c>
      <c r="D6" s="36" t="str">
        <f>'PARCIALES 705 A'!D6:G6</f>
        <v>SEP 23 - ENE 24</v>
      </c>
      <c r="E6" s="36"/>
      <c r="F6" s="36"/>
      <c r="G6" s="36"/>
      <c r="I6" s="33" t="s">
        <v>21</v>
      </c>
      <c r="J6" s="33"/>
      <c r="K6" s="38" t="str">
        <f>'PARCIALES 705 A'!K6:O6</f>
        <v>L.C. GUILLERMO MORALES CADENA</v>
      </c>
      <c r="L6" s="38"/>
      <c r="M6" s="38"/>
      <c r="N6" s="38"/>
      <c r="O6" s="38"/>
    </row>
    <row r="7" spans="2:17" ht="11.25" customHeight="1" x14ac:dyDescent="0.25"/>
    <row r="8" spans="2:17" x14ac:dyDescent="0.25">
      <c r="B8" s="4" t="s">
        <v>4</v>
      </c>
      <c r="C8" s="5" t="s">
        <v>6</v>
      </c>
      <c r="D8" s="39" t="s">
        <v>5</v>
      </c>
      <c r="E8" s="40"/>
      <c r="F8" s="40"/>
      <c r="G8" s="40"/>
      <c r="H8" s="40"/>
      <c r="I8" s="41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ht="18.75" x14ac:dyDescent="0.3">
      <c r="B9" s="22">
        <v>1</v>
      </c>
      <c r="C9" s="22" t="s">
        <v>162</v>
      </c>
      <c r="D9" s="27" t="s">
        <v>165</v>
      </c>
      <c r="E9" s="28"/>
      <c r="F9" s="28"/>
      <c r="G9" s="28"/>
      <c r="H9" s="28"/>
      <c r="I9" s="29"/>
      <c r="J9" s="23">
        <v>95</v>
      </c>
      <c r="K9" s="23"/>
      <c r="L9" s="25"/>
      <c r="M9" s="23"/>
      <c r="N9" s="23"/>
      <c r="O9" s="23"/>
      <c r="P9" s="24">
        <f>SUM(J9:O9)/3</f>
        <v>31.666666666666668</v>
      </c>
    </row>
    <row r="10" spans="2:17" ht="18.75" x14ac:dyDescent="0.3">
      <c r="B10" s="22">
        <f>B9+1</f>
        <v>2</v>
      </c>
      <c r="C10" s="22" t="s">
        <v>163</v>
      </c>
      <c r="D10" s="27" t="s">
        <v>166</v>
      </c>
      <c r="E10" s="28"/>
      <c r="F10" s="28"/>
      <c r="G10" s="28"/>
      <c r="H10" s="28"/>
      <c r="I10" s="29"/>
      <c r="J10" s="23">
        <v>75</v>
      </c>
      <c r="K10" s="23"/>
      <c r="L10" s="23"/>
      <c r="M10" s="23"/>
      <c r="N10" s="23"/>
      <c r="O10" s="23"/>
      <c r="P10" s="24">
        <f t="shared" ref="P10:P23" si="0">SUM(J10:O10)/3</f>
        <v>25</v>
      </c>
    </row>
    <row r="11" spans="2:17" ht="18.75" x14ac:dyDescent="0.3">
      <c r="B11" s="22">
        <f t="shared" ref="B11:B23" si="1">B10+1</f>
        <v>3</v>
      </c>
      <c r="C11" s="22" t="s">
        <v>164</v>
      </c>
      <c r="D11" s="27" t="s">
        <v>167</v>
      </c>
      <c r="E11" s="28"/>
      <c r="F11" s="28"/>
      <c r="G11" s="28"/>
      <c r="H11" s="28"/>
      <c r="I11" s="29"/>
      <c r="J11" s="23">
        <v>93</v>
      </c>
      <c r="K11" s="23"/>
      <c r="L11" s="23"/>
      <c r="M11" s="23"/>
      <c r="N11" s="23"/>
      <c r="O11" s="23"/>
      <c r="P11" s="24">
        <f t="shared" si="0"/>
        <v>31</v>
      </c>
    </row>
    <row r="12" spans="2:17" ht="18.75" x14ac:dyDescent="0.3">
      <c r="B12" s="22">
        <f t="shared" si="1"/>
        <v>4</v>
      </c>
      <c r="C12" s="22"/>
      <c r="D12" s="57"/>
      <c r="E12" s="58"/>
      <c r="F12" s="58"/>
      <c r="G12" s="58"/>
      <c r="H12" s="58"/>
      <c r="I12" s="59"/>
      <c r="J12" s="23"/>
      <c r="K12" s="23"/>
      <c r="L12" s="23"/>
      <c r="M12" s="23"/>
      <c r="N12" s="23"/>
      <c r="O12" s="23"/>
      <c r="P12" s="24">
        <f t="shared" si="0"/>
        <v>0</v>
      </c>
    </row>
    <row r="13" spans="2:17" ht="18.75" x14ac:dyDescent="0.3">
      <c r="B13" s="22">
        <f t="shared" si="1"/>
        <v>5</v>
      </c>
      <c r="C13" s="22"/>
      <c r="D13" s="57"/>
      <c r="E13" s="58"/>
      <c r="F13" s="58"/>
      <c r="G13" s="58"/>
      <c r="H13" s="58"/>
      <c r="I13" s="59"/>
      <c r="J13" s="23"/>
      <c r="K13" s="23"/>
      <c r="L13" s="23"/>
      <c r="M13" s="23"/>
      <c r="N13" s="23"/>
      <c r="O13" s="23"/>
      <c r="P13" s="24">
        <f t="shared" si="0"/>
        <v>0</v>
      </c>
    </row>
    <row r="14" spans="2:17" ht="18.75" x14ac:dyDescent="0.3">
      <c r="B14" s="22">
        <f t="shared" si="1"/>
        <v>6</v>
      </c>
      <c r="C14" s="22"/>
      <c r="D14" s="57"/>
      <c r="E14" s="58"/>
      <c r="F14" s="58"/>
      <c r="G14" s="58"/>
      <c r="H14" s="58"/>
      <c r="I14" s="59"/>
      <c r="J14" s="23"/>
      <c r="K14" s="23"/>
      <c r="L14" s="23"/>
      <c r="M14" s="23"/>
      <c r="N14" s="23"/>
      <c r="O14" s="23"/>
      <c r="P14" s="24">
        <f t="shared" si="0"/>
        <v>0</v>
      </c>
    </row>
    <row r="15" spans="2:17" ht="18.75" x14ac:dyDescent="0.3">
      <c r="B15" s="22">
        <f t="shared" si="1"/>
        <v>7</v>
      </c>
      <c r="C15" s="22"/>
      <c r="D15" s="57"/>
      <c r="E15" s="58"/>
      <c r="F15" s="58"/>
      <c r="G15" s="58"/>
      <c r="H15" s="58"/>
      <c r="I15" s="59"/>
      <c r="J15" s="23"/>
      <c r="K15" s="23"/>
      <c r="L15" s="23"/>
      <c r="M15" s="23"/>
      <c r="N15" s="23"/>
      <c r="O15" s="23"/>
      <c r="P15" s="24">
        <f t="shared" si="0"/>
        <v>0</v>
      </c>
    </row>
    <row r="16" spans="2:17" ht="18.75" x14ac:dyDescent="0.3">
      <c r="B16" s="22">
        <f t="shared" si="1"/>
        <v>8</v>
      </c>
      <c r="C16" s="22"/>
      <c r="D16" s="57"/>
      <c r="E16" s="58"/>
      <c r="F16" s="58"/>
      <c r="G16" s="58"/>
      <c r="H16" s="58"/>
      <c r="I16" s="59"/>
      <c r="J16" s="23"/>
      <c r="K16" s="23"/>
      <c r="L16" s="23"/>
      <c r="M16" s="23"/>
      <c r="N16" s="23"/>
      <c r="O16" s="23"/>
      <c r="P16" s="24">
        <f t="shared" si="0"/>
        <v>0</v>
      </c>
    </row>
    <row r="17" spans="2:16" ht="18.75" x14ac:dyDescent="0.3">
      <c r="B17" s="22">
        <f t="shared" si="1"/>
        <v>9</v>
      </c>
      <c r="C17" s="22"/>
      <c r="D17" s="57"/>
      <c r="E17" s="58"/>
      <c r="F17" s="58"/>
      <c r="G17" s="58"/>
      <c r="H17" s="58"/>
      <c r="I17" s="59"/>
      <c r="J17" s="23"/>
      <c r="K17" s="23"/>
      <c r="L17" s="23"/>
      <c r="M17" s="23"/>
      <c r="N17" s="23"/>
      <c r="O17" s="23"/>
      <c r="P17" s="24">
        <f t="shared" si="0"/>
        <v>0</v>
      </c>
    </row>
    <row r="18" spans="2:16" ht="18.75" x14ac:dyDescent="0.3">
      <c r="B18" s="22">
        <f t="shared" si="1"/>
        <v>10</v>
      </c>
      <c r="C18" s="22"/>
      <c r="D18" s="57"/>
      <c r="E18" s="58"/>
      <c r="F18" s="58"/>
      <c r="G18" s="58"/>
      <c r="H18" s="58"/>
      <c r="I18" s="59"/>
      <c r="J18" s="23"/>
      <c r="K18" s="23"/>
      <c r="L18" s="23"/>
      <c r="M18" s="23"/>
      <c r="N18" s="23"/>
      <c r="O18" s="23"/>
      <c r="P18" s="24">
        <f t="shared" si="0"/>
        <v>0</v>
      </c>
    </row>
    <row r="19" spans="2:16" ht="18.75" x14ac:dyDescent="0.3">
      <c r="B19" s="22">
        <f t="shared" si="1"/>
        <v>11</v>
      </c>
      <c r="C19" s="22"/>
      <c r="D19" s="57"/>
      <c r="E19" s="58"/>
      <c r="F19" s="58"/>
      <c r="G19" s="58"/>
      <c r="H19" s="58"/>
      <c r="I19" s="59"/>
      <c r="J19" s="23"/>
      <c r="K19" s="23"/>
      <c r="L19" s="23"/>
      <c r="M19" s="23"/>
      <c r="N19" s="23"/>
      <c r="O19" s="23"/>
      <c r="P19" s="24">
        <f t="shared" si="0"/>
        <v>0</v>
      </c>
    </row>
    <row r="20" spans="2:16" ht="18.75" x14ac:dyDescent="0.3">
      <c r="B20" s="22">
        <f t="shared" si="1"/>
        <v>12</v>
      </c>
      <c r="C20" s="22"/>
      <c r="D20" s="57"/>
      <c r="E20" s="58"/>
      <c r="F20" s="58"/>
      <c r="G20" s="58"/>
      <c r="H20" s="58"/>
      <c r="I20" s="59"/>
      <c r="J20" s="23"/>
      <c r="K20" s="23"/>
      <c r="L20" s="23"/>
      <c r="M20" s="23"/>
      <c r="N20" s="23"/>
      <c r="O20" s="23"/>
      <c r="P20" s="24">
        <f t="shared" si="0"/>
        <v>0</v>
      </c>
    </row>
    <row r="21" spans="2:16" ht="18.75" x14ac:dyDescent="0.3">
      <c r="B21" s="22">
        <f t="shared" si="1"/>
        <v>13</v>
      </c>
      <c r="C21" s="22"/>
      <c r="D21" s="57"/>
      <c r="E21" s="58"/>
      <c r="F21" s="58"/>
      <c r="G21" s="58"/>
      <c r="H21" s="58"/>
      <c r="I21" s="59"/>
      <c r="J21" s="23"/>
      <c r="K21" s="23"/>
      <c r="L21" s="23"/>
      <c r="M21" s="23"/>
      <c r="N21" s="23"/>
      <c r="O21" s="23"/>
      <c r="P21" s="24">
        <f t="shared" si="0"/>
        <v>0</v>
      </c>
    </row>
    <row r="22" spans="2:16" ht="18.75" x14ac:dyDescent="0.3">
      <c r="B22" s="22">
        <f t="shared" si="1"/>
        <v>14</v>
      </c>
      <c r="C22" s="22"/>
      <c r="D22" s="57"/>
      <c r="E22" s="58"/>
      <c r="F22" s="58"/>
      <c r="G22" s="58"/>
      <c r="H22" s="58"/>
      <c r="I22" s="59"/>
      <c r="J22" s="23"/>
      <c r="K22" s="23"/>
      <c r="L22" s="23"/>
      <c r="M22" s="23"/>
      <c r="N22" s="23"/>
      <c r="O22" s="23"/>
      <c r="P22" s="24">
        <f t="shared" si="0"/>
        <v>0</v>
      </c>
    </row>
    <row r="23" spans="2:16" ht="18.75" x14ac:dyDescent="0.3">
      <c r="B23" s="22">
        <f t="shared" si="1"/>
        <v>15</v>
      </c>
      <c r="C23" s="22"/>
      <c r="D23" s="57"/>
      <c r="E23" s="58"/>
      <c r="F23" s="58"/>
      <c r="G23" s="58"/>
      <c r="H23" s="58"/>
      <c r="I23" s="59"/>
      <c r="J23" s="23"/>
      <c r="K23" s="23"/>
      <c r="L23" s="23"/>
      <c r="M23" s="23"/>
      <c r="N23" s="23"/>
      <c r="O23" s="23"/>
      <c r="P23" s="24">
        <f t="shared" si="0"/>
        <v>0</v>
      </c>
    </row>
    <row r="24" spans="2:16" x14ac:dyDescent="0.25">
      <c r="C24" s="33"/>
      <c r="D24" s="33"/>
      <c r="E24" s="1"/>
    </row>
    <row r="25" spans="2:16" x14ac:dyDescent="0.25">
      <c r="C25" s="33"/>
      <c r="D25" s="33"/>
      <c r="E25" s="1"/>
      <c r="H25" s="30" t="s">
        <v>18</v>
      </c>
      <c r="I25" s="30"/>
      <c r="J25" s="5">
        <f t="shared" ref="J25:P25" si="2">COUNTIF(J9:J23,"&gt;=70")</f>
        <v>3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15">
        <f t="shared" si="2"/>
        <v>0</v>
      </c>
    </row>
    <row r="26" spans="2:16" x14ac:dyDescent="0.25">
      <c r="C26" s="33"/>
      <c r="D26" s="33"/>
      <c r="E26" s="9"/>
      <c r="H26" s="30" t="s">
        <v>19</v>
      </c>
      <c r="I26" s="30"/>
      <c r="J26" s="5">
        <f t="shared" ref="J26:P26" si="3">COUNTIF(J9:J24,"&lt;70")</f>
        <v>0</v>
      </c>
      <c r="K26" s="5">
        <f t="shared" si="3"/>
        <v>0</v>
      </c>
      <c r="L26" s="5">
        <f t="shared" si="3"/>
        <v>0</v>
      </c>
      <c r="M26" s="5">
        <f t="shared" si="3"/>
        <v>0</v>
      </c>
      <c r="N26" s="5">
        <f t="shared" si="3"/>
        <v>0</v>
      </c>
      <c r="O26" s="5">
        <f t="shared" si="3"/>
        <v>0</v>
      </c>
      <c r="P26" s="15">
        <f t="shared" si="3"/>
        <v>15</v>
      </c>
    </row>
    <row r="27" spans="2:16" x14ac:dyDescent="0.25">
      <c r="C27" s="33"/>
      <c r="D27" s="33"/>
      <c r="E27" s="33"/>
      <c r="H27" s="30" t="s">
        <v>20</v>
      </c>
      <c r="I27" s="30"/>
      <c r="J27" s="5">
        <f t="shared" ref="J27:P27" si="4">COUNT(J9:J23)</f>
        <v>3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si="4"/>
        <v>0</v>
      </c>
      <c r="O27" s="5">
        <f t="shared" si="4"/>
        <v>0</v>
      </c>
      <c r="P27" s="15">
        <f t="shared" si="4"/>
        <v>15</v>
      </c>
    </row>
    <row r="28" spans="2:16" x14ac:dyDescent="0.25">
      <c r="C28" s="33"/>
      <c r="D28" s="33"/>
      <c r="E28" s="1"/>
      <c r="H28" s="31" t="s">
        <v>15</v>
      </c>
      <c r="I28" s="31"/>
      <c r="J28" s="10">
        <f>J25/J27</f>
        <v>1</v>
      </c>
      <c r="K28" s="12" t="e">
        <f t="shared" ref="K28:P28" si="5">K25/K27</f>
        <v>#DIV/0!</v>
      </c>
      <c r="L28" s="12" t="e">
        <f t="shared" si="5"/>
        <v>#DIV/0!</v>
      </c>
      <c r="M28" s="12" t="e">
        <f t="shared" si="5"/>
        <v>#DIV/0!</v>
      </c>
      <c r="N28" s="12" t="e">
        <f t="shared" si="5"/>
        <v>#DIV/0!</v>
      </c>
      <c r="O28" s="12" t="e">
        <f t="shared" si="5"/>
        <v>#DIV/0!</v>
      </c>
      <c r="P28" s="14">
        <f t="shared" si="5"/>
        <v>0</v>
      </c>
    </row>
    <row r="29" spans="2:16" x14ac:dyDescent="0.25">
      <c r="C29" s="33"/>
      <c r="D29" s="33"/>
      <c r="E29" s="1"/>
      <c r="H29" s="31" t="s">
        <v>16</v>
      </c>
      <c r="I29" s="31"/>
      <c r="J29" s="10">
        <f>J26/J27</f>
        <v>0</v>
      </c>
      <c r="K29" s="10" t="e">
        <f t="shared" ref="K29:P29" si="6">K26/K27</f>
        <v>#DIV/0!</v>
      </c>
      <c r="L29" s="12" t="e">
        <f t="shared" si="6"/>
        <v>#DIV/0!</v>
      </c>
      <c r="M29" s="12" t="e">
        <f t="shared" si="6"/>
        <v>#DIV/0!</v>
      </c>
      <c r="N29" s="12" t="e">
        <f t="shared" si="6"/>
        <v>#DIV/0!</v>
      </c>
      <c r="O29" s="12" t="e">
        <f t="shared" si="6"/>
        <v>#DIV/0!</v>
      </c>
      <c r="P29" s="14">
        <f t="shared" si="6"/>
        <v>1</v>
      </c>
    </row>
    <row r="30" spans="2:16" x14ac:dyDescent="0.25">
      <c r="C30" s="33"/>
      <c r="D30" s="33"/>
      <c r="E30" s="9"/>
    </row>
    <row r="31" spans="2:16" x14ac:dyDescent="0.25">
      <c r="C31" s="1"/>
      <c r="D31" s="1"/>
      <c r="E31" s="9"/>
    </row>
    <row r="33" spans="10:15" x14ac:dyDescent="0.25">
      <c r="J33" s="34"/>
      <c r="K33" s="34"/>
      <c r="L33" s="34"/>
      <c r="M33" s="34"/>
      <c r="N33" s="34"/>
      <c r="O33" s="34"/>
    </row>
    <row r="34" spans="10:15" x14ac:dyDescent="0.25">
      <c r="J34" s="32" t="s">
        <v>17</v>
      </c>
      <c r="K34" s="32"/>
      <c r="L34" s="32"/>
      <c r="M34" s="32"/>
      <c r="N34" s="32"/>
      <c r="O34" s="32"/>
    </row>
  </sheetData>
  <mergeCells count="38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9:I19"/>
    <mergeCell ref="C24:D24"/>
    <mergeCell ref="C25:D25"/>
    <mergeCell ref="H25:I25"/>
    <mergeCell ref="C26:D26"/>
    <mergeCell ref="H26:I26"/>
    <mergeCell ref="C30:D30"/>
    <mergeCell ref="J33:O33"/>
    <mergeCell ref="J34:O34"/>
    <mergeCell ref="C27:E27"/>
    <mergeCell ref="H27:I27"/>
    <mergeCell ref="C28:D28"/>
    <mergeCell ref="H28:I28"/>
    <mergeCell ref="C29:D29"/>
    <mergeCell ref="H29:I29"/>
  </mergeCells>
  <pageMargins left="0.25" right="0.25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4"/>
  <sheetViews>
    <sheetView zoomScale="9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"/>
      <c r="M2" s="3"/>
    </row>
    <row r="3" spans="2:16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1"/>
      <c r="M3" s="1"/>
    </row>
    <row r="4" spans="2:16" x14ac:dyDescent="0.25">
      <c r="C4" t="s">
        <v>0</v>
      </c>
      <c r="D4" s="47" t="str">
        <f>'PARCIALES 505 C'!D4:G4</f>
        <v>GESTION ESTRATEGICA DE CAPITAL HUMANO II</v>
      </c>
      <c r="E4" s="47"/>
      <c r="F4" s="47"/>
      <c r="G4" s="47"/>
      <c r="I4" t="s">
        <v>1</v>
      </c>
      <c r="J4" s="48" t="str">
        <f>'PARCIALES 505 C'!J4:K4</f>
        <v>505 C</v>
      </c>
      <c r="K4" s="48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48" t="str">
        <f>'PARCIALES 505 C'!D6:G6</f>
        <v>SEP 23 - ENE 24</v>
      </c>
      <c r="E6" s="48"/>
      <c r="F6" s="48"/>
      <c r="G6" s="48"/>
      <c r="I6" s="33" t="s">
        <v>21</v>
      </c>
      <c r="J6" s="33"/>
      <c r="K6" s="2" t="str">
        <f>'PARCIALES 505 C'!K6:O6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30" t="s">
        <v>5</v>
      </c>
      <c r="E8" s="30"/>
      <c r="F8" s="30"/>
      <c r="G8" s="30"/>
      <c r="H8" s="30"/>
      <c r="I8" s="30"/>
      <c r="J8" s="5" t="s">
        <v>22</v>
      </c>
      <c r="K8" s="5" t="s">
        <v>23</v>
      </c>
    </row>
    <row r="9" spans="2:16" x14ac:dyDescent="0.25">
      <c r="B9" s="7">
        <v>1</v>
      </c>
      <c r="C9" s="7" t="str">
        <f>'PARCIALES 705 B'!C9</f>
        <v>201U0132</v>
      </c>
      <c r="D9" s="53" t="str">
        <f>'PARCIALES 705 B'!D9:I9</f>
        <v>BAXIN XOLO EMMANUEL</v>
      </c>
      <c r="E9" s="54"/>
      <c r="F9" s="54"/>
      <c r="G9" s="54"/>
      <c r="H9" s="54"/>
      <c r="I9" s="55"/>
      <c r="J9" s="13">
        <f>'PARCIALES 705 B'!P9</f>
        <v>31.666666666666668</v>
      </c>
      <c r="K9" s="13">
        <f t="shared" ref="K9:K23" si="0">+J9</f>
        <v>31.666666666666668</v>
      </c>
    </row>
    <row r="10" spans="2:16" x14ac:dyDescent="0.25">
      <c r="B10" s="7">
        <f>B9+1</f>
        <v>2</v>
      </c>
      <c r="C10" s="7" t="str">
        <f>'PARCIALES 705 B'!C10</f>
        <v>201U0148</v>
      </c>
      <c r="D10" s="53" t="str">
        <f>'PARCIALES 705 B'!D10:I10</f>
        <v>PEREZ CHIGUIL DAVID DE JESUS</v>
      </c>
      <c r="E10" s="54"/>
      <c r="F10" s="54"/>
      <c r="G10" s="54"/>
      <c r="H10" s="54"/>
      <c r="I10" s="55"/>
      <c r="J10" s="13">
        <f>'PARCIALES 705 B'!P10</f>
        <v>25</v>
      </c>
      <c r="K10" s="13">
        <f t="shared" si="0"/>
        <v>25</v>
      </c>
    </row>
    <row r="11" spans="2:16" x14ac:dyDescent="0.25">
      <c r="B11" s="7">
        <f t="shared" ref="B11:B23" si="1">B10+1</f>
        <v>3</v>
      </c>
      <c r="C11" s="7" t="str">
        <f>'PARCIALES 705 B'!C11</f>
        <v>201U0458</v>
      </c>
      <c r="D11" s="53" t="str">
        <f>'PARCIALES 705 B'!D11:I11</f>
        <v>PONCE ALVARADO MARIA DEL CARMEN</v>
      </c>
      <c r="E11" s="54"/>
      <c r="F11" s="54"/>
      <c r="G11" s="54"/>
      <c r="H11" s="54"/>
      <c r="I11" s="55"/>
      <c r="J11" s="13">
        <f>'PARCIALES 705 B'!P11</f>
        <v>31</v>
      </c>
      <c r="K11" s="13">
        <f t="shared" si="0"/>
        <v>31</v>
      </c>
    </row>
    <row r="12" spans="2:16" x14ac:dyDescent="0.25">
      <c r="B12" s="7">
        <f t="shared" si="1"/>
        <v>4</v>
      </c>
      <c r="C12" s="7"/>
      <c r="D12" s="53"/>
      <c r="E12" s="54"/>
      <c r="F12" s="54"/>
      <c r="G12" s="54"/>
      <c r="H12" s="54"/>
      <c r="I12" s="55"/>
      <c r="J12" s="13">
        <f>'PARCIALES 705 B'!P12</f>
        <v>0</v>
      </c>
      <c r="K12" s="13">
        <f t="shared" si="0"/>
        <v>0</v>
      </c>
    </row>
    <row r="13" spans="2:16" x14ac:dyDescent="0.25">
      <c r="B13" s="7">
        <f t="shared" si="1"/>
        <v>5</v>
      </c>
      <c r="C13" s="7"/>
      <c r="D13" s="53"/>
      <c r="E13" s="54"/>
      <c r="F13" s="54"/>
      <c r="G13" s="54"/>
      <c r="H13" s="54"/>
      <c r="I13" s="55"/>
      <c r="J13" s="13">
        <f>'PARCIALES 705 B'!P13</f>
        <v>0</v>
      </c>
      <c r="K13" s="13">
        <f t="shared" si="0"/>
        <v>0</v>
      </c>
    </row>
    <row r="14" spans="2:16" x14ac:dyDescent="0.25">
      <c r="B14" s="7">
        <f t="shared" si="1"/>
        <v>6</v>
      </c>
      <c r="C14" s="7"/>
      <c r="D14" s="53"/>
      <c r="E14" s="54"/>
      <c r="F14" s="54"/>
      <c r="G14" s="54"/>
      <c r="H14" s="54"/>
      <c r="I14" s="55"/>
      <c r="J14" s="13">
        <f>'PARCIALES 705 B'!P14</f>
        <v>0</v>
      </c>
      <c r="K14" s="13">
        <f t="shared" si="0"/>
        <v>0</v>
      </c>
    </row>
    <row r="15" spans="2:16" x14ac:dyDescent="0.25">
      <c r="B15" s="7">
        <f t="shared" si="1"/>
        <v>7</v>
      </c>
      <c r="C15" s="7"/>
      <c r="D15" s="53"/>
      <c r="E15" s="54"/>
      <c r="F15" s="54"/>
      <c r="G15" s="54"/>
      <c r="H15" s="54"/>
      <c r="I15" s="55"/>
      <c r="J15" s="13">
        <f>'PARCIALES 705 B'!P15</f>
        <v>0</v>
      </c>
      <c r="K15" s="13">
        <f t="shared" si="0"/>
        <v>0</v>
      </c>
      <c r="P15" s="18"/>
    </row>
    <row r="16" spans="2:16" x14ac:dyDescent="0.25">
      <c r="B16" s="7">
        <f t="shared" si="1"/>
        <v>8</v>
      </c>
      <c r="C16" s="7"/>
      <c r="D16" s="53"/>
      <c r="E16" s="54"/>
      <c r="F16" s="54"/>
      <c r="G16" s="54"/>
      <c r="H16" s="54"/>
      <c r="I16" s="55"/>
      <c r="J16" s="13">
        <f>'PARCIALES 705 B'!P16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/>
      <c r="D17" s="53"/>
      <c r="E17" s="54"/>
      <c r="F17" s="54"/>
      <c r="G17" s="54"/>
      <c r="H17" s="54"/>
      <c r="I17" s="55"/>
      <c r="J17" s="13">
        <f>'PARCIALES 705 B'!P17</f>
        <v>0</v>
      </c>
      <c r="K17" s="13">
        <f t="shared" si="0"/>
        <v>0</v>
      </c>
    </row>
    <row r="18" spans="2:11" x14ac:dyDescent="0.25">
      <c r="B18" s="7">
        <f t="shared" si="1"/>
        <v>10</v>
      </c>
      <c r="C18" s="7"/>
      <c r="D18" s="53"/>
      <c r="E18" s="54"/>
      <c r="F18" s="54"/>
      <c r="G18" s="54"/>
      <c r="H18" s="54"/>
      <c r="I18" s="55"/>
      <c r="J18" s="13">
        <f>'PARCIALES 705 B'!P18</f>
        <v>0</v>
      </c>
      <c r="K18" s="13">
        <f t="shared" si="0"/>
        <v>0</v>
      </c>
    </row>
    <row r="19" spans="2:11" x14ac:dyDescent="0.25">
      <c r="B19" s="7">
        <f t="shared" si="1"/>
        <v>11</v>
      </c>
      <c r="C19" s="7"/>
      <c r="D19" s="53"/>
      <c r="E19" s="54"/>
      <c r="F19" s="54"/>
      <c r="G19" s="54"/>
      <c r="H19" s="54"/>
      <c r="I19" s="55"/>
      <c r="J19" s="13">
        <f>'PARCIALES 705 B'!P19</f>
        <v>0</v>
      </c>
      <c r="K19" s="13">
        <f t="shared" si="0"/>
        <v>0</v>
      </c>
    </row>
    <row r="20" spans="2:11" x14ac:dyDescent="0.25">
      <c r="B20" s="7">
        <f t="shared" si="1"/>
        <v>12</v>
      </c>
      <c r="C20" s="7"/>
      <c r="D20" s="53"/>
      <c r="E20" s="54"/>
      <c r="F20" s="54"/>
      <c r="G20" s="54"/>
      <c r="H20" s="54"/>
      <c r="I20" s="55"/>
      <c r="J20" s="13">
        <f>'PARCIALES 705 B'!P20</f>
        <v>0</v>
      </c>
      <c r="K20" s="13">
        <f t="shared" si="0"/>
        <v>0</v>
      </c>
    </row>
    <row r="21" spans="2:11" x14ac:dyDescent="0.25">
      <c r="B21" s="7">
        <f t="shared" si="1"/>
        <v>13</v>
      </c>
      <c r="C21" s="7"/>
      <c r="D21" s="53"/>
      <c r="E21" s="54"/>
      <c r="F21" s="54"/>
      <c r="G21" s="54"/>
      <c r="H21" s="54"/>
      <c r="I21" s="55"/>
      <c r="J21" s="13">
        <f>'PARCIALES 705 B'!P21</f>
        <v>0</v>
      </c>
      <c r="K21" s="13">
        <f t="shared" si="0"/>
        <v>0</v>
      </c>
    </row>
    <row r="22" spans="2:11" x14ac:dyDescent="0.25">
      <c r="B22" s="7">
        <f t="shared" si="1"/>
        <v>14</v>
      </c>
      <c r="C22" s="7"/>
      <c r="D22" s="53"/>
      <c r="E22" s="54"/>
      <c r="F22" s="54"/>
      <c r="G22" s="54"/>
      <c r="H22" s="54"/>
      <c r="I22" s="55"/>
      <c r="J22" s="13">
        <f>'PARCIALES 705 B'!P22</f>
        <v>0</v>
      </c>
      <c r="K22" s="13">
        <f t="shared" si="0"/>
        <v>0</v>
      </c>
    </row>
    <row r="23" spans="2:11" x14ac:dyDescent="0.25">
      <c r="B23" s="7">
        <f t="shared" si="1"/>
        <v>15</v>
      </c>
      <c r="C23" s="7"/>
      <c r="D23" s="53"/>
      <c r="E23" s="54"/>
      <c r="F23" s="54"/>
      <c r="G23" s="54"/>
      <c r="H23" s="54"/>
      <c r="I23" s="55"/>
      <c r="J23" s="13">
        <f>'PARCIALES 705 B'!P23</f>
        <v>0</v>
      </c>
      <c r="K23" s="13">
        <f t="shared" si="0"/>
        <v>0</v>
      </c>
    </row>
    <row r="24" spans="2:11" x14ac:dyDescent="0.25">
      <c r="C24" s="33"/>
      <c r="D24" s="33"/>
      <c r="E24" s="1"/>
    </row>
    <row r="25" spans="2:11" x14ac:dyDescent="0.25">
      <c r="C25" s="33"/>
      <c r="D25" s="33"/>
      <c r="E25" s="1"/>
      <c r="H25" s="30" t="s">
        <v>18</v>
      </c>
      <c r="I25" s="30"/>
      <c r="J25" s="5">
        <f>COUNTIF(K9:K23,"&gt;=70")</f>
        <v>0</v>
      </c>
      <c r="K25" s="1"/>
    </row>
    <row r="26" spans="2:11" x14ac:dyDescent="0.25">
      <c r="C26" s="33"/>
      <c r="D26" s="33"/>
      <c r="E26" s="9"/>
      <c r="H26" s="30" t="s">
        <v>19</v>
      </c>
      <c r="I26" s="30"/>
      <c r="J26" s="5">
        <f>COUNTIF(K9:K23,"&lt;70")</f>
        <v>15</v>
      </c>
      <c r="K26" s="1"/>
    </row>
    <row r="27" spans="2:11" x14ac:dyDescent="0.25">
      <c r="C27" s="33"/>
      <c r="D27" s="33"/>
      <c r="E27" s="33"/>
      <c r="H27" s="30" t="s">
        <v>20</v>
      </c>
      <c r="I27" s="30"/>
      <c r="J27" s="5">
        <f>COUNT(J9:J23)</f>
        <v>15</v>
      </c>
      <c r="K27" s="1"/>
    </row>
    <row r="28" spans="2:11" x14ac:dyDescent="0.25">
      <c r="C28" s="33"/>
      <c r="D28" s="33"/>
      <c r="E28" s="1"/>
      <c r="H28" s="31" t="s">
        <v>15</v>
      </c>
      <c r="I28" s="31"/>
      <c r="J28" s="10">
        <f>J25/J27</f>
        <v>0</v>
      </c>
      <c r="K28" s="16"/>
    </row>
    <row r="29" spans="2:11" x14ac:dyDescent="0.25">
      <c r="C29" s="33"/>
      <c r="D29" s="33"/>
      <c r="E29" s="1"/>
      <c r="H29" s="31" t="s">
        <v>16</v>
      </c>
      <c r="I29" s="31"/>
      <c r="J29" s="10">
        <f>J26/J27</f>
        <v>1</v>
      </c>
      <c r="K29" s="17"/>
    </row>
    <row r="30" spans="2:11" x14ac:dyDescent="0.25">
      <c r="C30" s="33"/>
      <c r="D30" s="33"/>
      <c r="E30" s="9"/>
    </row>
    <row r="31" spans="2:11" x14ac:dyDescent="0.25">
      <c r="C31" s="1"/>
      <c r="D31" s="1"/>
      <c r="E31" s="9"/>
    </row>
    <row r="33" spans="10:11" x14ac:dyDescent="0.25">
      <c r="J33" s="33"/>
      <c r="K33" s="33"/>
    </row>
    <row r="34" spans="10:11" x14ac:dyDescent="0.25">
      <c r="J34" s="42"/>
      <c r="K34" s="42"/>
    </row>
  </sheetData>
  <mergeCells count="36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19:I19"/>
    <mergeCell ref="C24:D24"/>
    <mergeCell ref="C25:D25"/>
    <mergeCell ref="H25:I25"/>
    <mergeCell ref="C26:D26"/>
    <mergeCell ref="H26:I26"/>
    <mergeCell ref="C30:D30"/>
    <mergeCell ref="J33:K33"/>
    <mergeCell ref="J34:K34"/>
    <mergeCell ref="C27:E27"/>
    <mergeCell ref="H27:I27"/>
    <mergeCell ref="C28:D28"/>
    <mergeCell ref="H28:I28"/>
    <mergeCell ref="C29:D29"/>
    <mergeCell ref="H29:I29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PARCIALES 505B</vt:lpstr>
      <vt:lpstr>FINAL</vt:lpstr>
      <vt:lpstr>PARCIALES 505 C</vt:lpstr>
      <vt:lpstr>FINAL (2)</vt:lpstr>
      <vt:lpstr>PARCIALES 705 A</vt:lpstr>
      <vt:lpstr>FINAL (3)</vt:lpstr>
      <vt:lpstr>PARCIALES 705 B</vt:lpstr>
      <vt:lpstr>FINAL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MC</cp:lastModifiedBy>
  <cp:lastPrinted>2023-03-14T22:59:01Z</cp:lastPrinted>
  <dcterms:created xsi:type="dcterms:W3CDTF">2023-03-14T19:16:59Z</dcterms:created>
  <dcterms:modified xsi:type="dcterms:W3CDTF">2023-11-02T19:11:42Z</dcterms:modified>
</cp:coreProperties>
</file>