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RESPALDO\DOCUMENTOS\SEM SEPTIEMBRE 2023 ENERO 2024\REPORTES PARCIALES Y FINALES\LISTAS DE CALIFICACIONES PARCIALES Y FINALES\"/>
    </mc:Choice>
  </mc:AlternateContent>
  <xr:revisionPtr revIDLastSave="0" documentId="13_ncr:1_{8FF97AE7-07FF-422F-BE07-EC1CCE2F073A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CIALES 505B" sheetId="1" r:id="rId1"/>
    <sheet name="FINAL" sheetId="2" r:id="rId2"/>
    <sheet name="PARCIALES 505 C" sheetId="3" r:id="rId3"/>
    <sheet name="FINAL (2)" sheetId="4" r:id="rId4"/>
    <sheet name="PARCIALES 705 A" sheetId="5" r:id="rId5"/>
    <sheet name="FINAL (3)" sheetId="6" r:id="rId6"/>
    <sheet name="PARCIALES 705 B" sheetId="7" r:id="rId7"/>
    <sheet name="FINAL (4)" sheetId="8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1" l="1"/>
  <c r="D10" i="8"/>
  <c r="D11" i="8"/>
  <c r="D9" i="8"/>
  <c r="C10" i="8"/>
  <c r="C11" i="8"/>
  <c r="C9" i="8"/>
  <c r="D4" i="7"/>
  <c r="D34" i="6"/>
  <c r="D35" i="6"/>
  <c r="D36" i="6"/>
  <c r="D37" i="6"/>
  <c r="D38" i="6"/>
  <c r="D39" i="6"/>
  <c r="D26" i="6"/>
  <c r="D27" i="6"/>
  <c r="D28" i="6"/>
  <c r="D29" i="6"/>
  <c r="D30" i="6"/>
  <c r="D31" i="6"/>
  <c r="D32" i="6"/>
  <c r="D33" i="6"/>
  <c r="D22" i="6"/>
  <c r="D23" i="6"/>
  <c r="D24" i="6"/>
  <c r="D25" i="6"/>
  <c r="D17" i="6"/>
  <c r="D18" i="6"/>
  <c r="D19" i="6"/>
  <c r="D20" i="6"/>
  <c r="D21" i="6"/>
  <c r="D12" i="6"/>
  <c r="D13" i="6"/>
  <c r="D14" i="6"/>
  <c r="D15" i="6"/>
  <c r="D16" i="6"/>
  <c r="D11" i="6"/>
  <c r="D10" i="6"/>
  <c r="D9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9" i="6"/>
  <c r="D27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9" i="4"/>
  <c r="J4" i="6"/>
  <c r="D4" i="6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J4" i="8"/>
  <c r="O27" i="7"/>
  <c r="N27" i="7"/>
  <c r="M27" i="7"/>
  <c r="L27" i="7"/>
  <c r="K27" i="7"/>
  <c r="J27" i="7"/>
  <c r="O26" i="7"/>
  <c r="O29" i="7" s="1"/>
  <c r="N26" i="7"/>
  <c r="N29" i="7" s="1"/>
  <c r="M26" i="7"/>
  <c r="L26" i="7"/>
  <c r="K26" i="7"/>
  <c r="K29" i="7" s="1"/>
  <c r="J26" i="7"/>
  <c r="O25" i="7"/>
  <c r="O28" i="7" s="1"/>
  <c r="N25" i="7"/>
  <c r="N28" i="7" s="1"/>
  <c r="M25" i="7"/>
  <c r="M28" i="7" s="1"/>
  <c r="L25" i="7"/>
  <c r="L28" i="7" s="1"/>
  <c r="K25" i="7"/>
  <c r="K28" i="7" s="1"/>
  <c r="J25" i="7"/>
  <c r="J28" i="7" s="1"/>
  <c r="P23" i="7"/>
  <c r="J23" i="8" s="1"/>
  <c r="K23" i="8" s="1"/>
  <c r="P22" i="7"/>
  <c r="J22" i="8" s="1"/>
  <c r="K22" i="8" s="1"/>
  <c r="P21" i="7"/>
  <c r="J21" i="8" s="1"/>
  <c r="K21" i="8" s="1"/>
  <c r="P20" i="7"/>
  <c r="J20" i="8" s="1"/>
  <c r="K20" i="8" s="1"/>
  <c r="P19" i="7"/>
  <c r="J19" i="8" s="1"/>
  <c r="K19" i="8" s="1"/>
  <c r="P18" i="7"/>
  <c r="J18" i="8" s="1"/>
  <c r="K18" i="8" s="1"/>
  <c r="P17" i="7"/>
  <c r="J17" i="8" s="1"/>
  <c r="K17" i="8" s="1"/>
  <c r="P16" i="7"/>
  <c r="J16" i="8" s="1"/>
  <c r="K16" i="8" s="1"/>
  <c r="P15" i="7"/>
  <c r="J15" i="8" s="1"/>
  <c r="K15" i="8" s="1"/>
  <c r="P14" i="7"/>
  <c r="J14" i="8" s="1"/>
  <c r="K14" i="8" s="1"/>
  <c r="P13" i="7"/>
  <c r="J13" i="8" s="1"/>
  <c r="K13" i="8" s="1"/>
  <c r="P12" i="7"/>
  <c r="J12" i="8" s="1"/>
  <c r="K12" i="8" s="1"/>
  <c r="P11" i="7"/>
  <c r="J11" i="8" s="1"/>
  <c r="K11" i="8" s="1"/>
  <c r="P10" i="7"/>
  <c r="J10" i="8" s="1"/>
  <c r="K10" i="8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P9" i="7"/>
  <c r="J9" i="8" s="1"/>
  <c r="K9" i="8" s="1"/>
  <c r="P10" i="3"/>
  <c r="J10" i="4" s="1"/>
  <c r="K10" i="4" s="1"/>
  <c r="P11" i="3"/>
  <c r="J11" i="4" s="1"/>
  <c r="K11" i="4" s="1"/>
  <c r="P12" i="3"/>
  <c r="P13" i="3"/>
  <c r="J13" i="4" s="1"/>
  <c r="K13" i="4" s="1"/>
  <c r="P14" i="3"/>
  <c r="J14" i="4" s="1"/>
  <c r="K14" i="4" s="1"/>
  <c r="P15" i="3"/>
  <c r="J15" i="4" s="1"/>
  <c r="K15" i="4" s="1"/>
  <c r="P16" i="3"/>
  <c r="P17" i="3"/>
  <c r="J17" i="4" s="1"/>
  <c r="K17" i="4" s="1"/>
  <c r="P18" i="3"/>
  <c r="J18" i="4" s="1"/>
  <c r="K18" i="4" s="1"/>
  <c r="P19" i="3"/>
  <c r="J19" i="4" s="1"/>
  <c r="K19" i="4" s="1"/>
  <c r="P20" i="3"/>
  <c r="P21" i="3"/>
  <c r="J21" i="4" s="1"/>
  <c r="K21" i="4" s="1"/>
  <c r="P22" i="3"/>
  <c r="J22" i="4" s="1"/>
  <c r="K22" i="4" s="1"/>
  <c r="P23" i="3"/>
  <c r="J23" i="4" s="1"/>
  <c r="K23" i="4" s="1"/>
  <c r="P24" i="3"/>
  <c r="P25" i="3"/>
  <c r="P26" i="3"/>
  <c r="J26" i="4" s="1"/>
  <c r="K26" i="4" s="1"/>
  <c r="P27" i="3"/>
  <c r="J27" i="4" s="1"/>
  <c r="K27" i="4" s="1"/>
  <c r="P9" i="3"/>
  <c r="P10" i="5"/>
  <c r="J10" i="6" s="1"/>
  <c r="K10" i="6" s="1"/>
  <c r="P11" i="5"/>
  <c r="J11" i="6" s="1"/>
  <c r="K11" i="6" s="1"/>
  <c r="P12" i="5"/>
  <c r="J12" i="6" s="1"/>
  <c r="P13" i="5"/>
  <c r="J13" i="6" s="1"/>
  <c r="K13" i="6" s="1"/>
  <c r="P14" i="5"/>
  <c r="J14" i="6" s="1"/>
  <c r="K14" i="6" s="1"/>
  <c r="P15" i="5"/>
  <c r="J15" i="6" s="1"/>
  <c r="K15" i="6" s="1"/>
  <c r="P16" i="5"/>
  <c r="J16" i="6" s="1"/>
  <c r="K16" i="6" s="1"/>
  <c r="P17" i="5"/>
  <c r="J17" i="6" s="1"/>
  <c r="P18" i="5"/>
  <c r="J18" i="6" s="1"/>
  <c r="K18" i="6" s="1"/>
  <c r="P19" i="5"/>
  <c r="J19" i="6" s="1"/>
  <c r="K19" i="6" s="1"/>
  <c r="P20" i="5"/>
  <c r="J20" i="6" s="1"/>
  <c r="K20" i="6" s="1"/>
  <c r="P21" i="5"/>
  <c r="J21" i="6" s="1"/>
  <c r="P22" i="5"/>
  <c r="J22" i="6" s="1"/>
  <c r="K22" i="6" s="1"/>
  <c r="P23" i="5"/>
  <c r="J23" i="6" s="1"/>
  <c r="K23" i="6" s="1"/>
  <c r="P24" i="5"/>
  <c r="J24" i="6" s="1"/>
  <c r="P25" i="5"/>
  <c r="J25" i="6" s="1"/>
  <c r="P26" i="5"/>
  <c r="J26" i="6" s="1"/>
  <c r="K26" i="6" s="1"/>
  <c r="P27" i="5"/>
  <c r="J27" i="6" s="1"/>
  <c r="K27" i="6" s="1"/>
  <c r="P28" i="5"/>
  <c r="J28" i="6" s="1"/>
  <c r="K28" i="6" s="1"/>
  <c r="P29" i="5"/>
  <c r="J29" i="6" s="1"/>
  <c r="K29" i="6" s="1"/>
  <c r="P30" i="5"/>
  <c r="J30" i="6" s="1"/>
  <c r="K30" i="6" s="1"/>
  <c r="P31" i="5"/>
  <c r="J31" i="6" s="1"/>
  <c r="K31" i="6" s="1"/>
  <c r="P32" i="5"/>
  <c r="J32" i="6" s="1"/>
  <c r="K32" i="6" s="1"/>
  <c r="P33" i="5"/>
  <c r="J33" i="6" s="1"/>
  <c r="K33" i="6" s="1"/>
  <c r="P34" i="5"/>
  <c r="J34" i="6" s="1"/>
  <c r="K34" i="6" s="1"/>
  <c r="P35" i="5"/>
  <c r="J35" i="6" s="1"/>
  <c r="K35" i="6" s="1"/>
  <c r="P36" i="5"/>
  <c r="J36" i="6" s="1"/>
  <c r="K36" i="6" s="1"/>
  <c r="P37" i="5"/>
  <c r="J37" i="6" s="1"/>
  <c r="K37" i="6" s="1"/>
  <c r="P38" i="5"/>
  <c r="J38" i="6" s="1"/>
  <c r="K38" i="6" s="1"/>
  <c r="P39" i="5"/>
  <c r="J39" i="6" s="1"/>
  <c r="K39" i="6" s="1"/>
  <c r="P9" i="5"/>
  <c r="J9" i="6" s="1"/>
  <c r="K9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O43" i="5"/>
  <c r="N43" i="5"/>
  <c r="M43" i="5"/>
  <c r="L43" i="5"/>
  <c r="K43" i="5"/>
  <c r="J43" i="5"/>
  <c r="O42" i="5"/>
  <c r="N42" i="5"/>
  <c r="M42" i="5"/>
  <c r="L42" i="5"/>
  <c r="K42" i="5"/>
  <c r="J42" i="5"/>
  <c r="O41" i="5"/>
  <c r="O44" i="5" s="1"/>
  <c r="N41" i="5"/>
  <c r="N44" i="5" s="1"/>
  <c r="M41" i="5"/>
  <c r="L41" i="5"/>
  <c r="L44" i="5" s="1"/>
  <c r="K41" i="5"/>
  <c r="K44" i="5" s="1"/>
  <c r="J41" i="5"/>
  <c r="J44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K6" i="5"/>
  <c r="K6" i="7" s="1"/>
  <c r="D6" i="5"/>
  <c r="D6" i="7" s="1"/>
  <c r="N4" i="5"/>
  <c r="N4" i="7" s="1"/>
  <c r="J4" i="4"/>
  <c r="D23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9" i="2"/>
  <c r="K6" i="2"/>
  <c r="D6" i="2"/>
  <c r="J4" i="2"/>
  <c r="D4" i="2"/>
  <c r="D4" i="3"/>
  <c r="D4" i="4" s="1"/>
  <c r="D6" i="3"/>
  <c r="D6" i="4" s="1"/>
  <c r="N4" i="3"/>
  <c r="K6" i="3"/>
  <c r="K6" i="4" s="1"/>
  <c r="P10" i="1"/>
  <c r="P11" i="1"/>
  <c r="P12" i="1"/>
  <c r="P14" i="1"/>
  <c r="J14" i="2" s="1"/>
  <c r="K14" i="2" s="1"/>
  <c r="P15" i="1"/>
  <c r="P16" i="1"/>
  <c r="J16" i="2" s="1"/>
  <c r="K16" i="2" s="1"/>
  <c r="P17" i="1"/>
  <c r="P18" i="1"/>
  <c r="P19" i="1"/>
  <c r="P20" i="1"/>
  <c r="J20" i="2" s="1"/>
  <c r="K20" i="2" s="1"/>
  <c r="P21" i="1"/>
  <c r="J21" i="2" s="1"/>
  <c r="K21" i="2" s="1"/>
  <c r="P22" i="1"/>
  <c r="P23" i="1"/>
  <c r="P9" i="1"/>
  <c r="J9" i="2" s="1"/>
  <c r="K9" i="2" s="1"/>
  <c r="J18" i="2"/>
  <c r="K18" i="2" s="1"/>
  <c r="J12" i="4"/>
  <c r="K12" i="4" s="1"/>
  <c r="J16" i="4"/>
  <c r="K16" i="4" s="1"/>
  <c r="J20" i="4"/>
  <c r="K20" i="4" s="1"/>
  <c r="J24" i="4"/>
  <c r="K24" i="4" s="1"/>
  <c r="J9" i="4"/>
  <c r="K9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O31" i="3"/>
  <c r="N31" i="3"/>
  <c r="M31" i="3"/>
  <c r="L31" i="3"/>
  <c r="K31" i="3"/>
  <c r="J31" i="3"/>
  <c r="O30" i="3"/>
  <c r="N30" i="3"/>
  <c r="M30" i="3"/>
  <c r="L30" i="3"/>
  <c r="K30" i="3"/>
  <c r="J30" i="3"/>
  <c r="O29" i="3"/>
  <c r="O32" i="3" s="1"/>
  <c r="N29" i="3"/>
  <c r="M29" i="3"/>
  <c r="L29" i="3"/>
  <c r="K29" i="3"/>
  <c r="K32" i="3" s="1"/>
  <c r="J29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K27" i="1"/>
  <c r="L27" i="1"/>
  <c r="M27" i="1"/>
  <c r="N27" i="1"/>
  <c r="O27" i="1"/>
  <c r="K26" i="1"/>
  <c r="L26" i="1"/>
  <c r="M26" i="1"/>
  <c r="N26" i="1"/>
  <c r="O26" i="1"/>
  <c r="K25" i="1"/>
  <c r="L25" i="1"/>
  <c r="M25" i="1"/>
  <c r="N25" i="1"/>
  <c r="O25" i="1"/>
  <c r="J27" i="1"/>
  <c r="J26" i="1"/>
  <c r="J2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M29" i="7" l="1"/>
  <c r="D6" i="8"/>
  <c r="K6" i="6"/>
  <c r="K24" i="6"/>
  <c r="K12" i="6"/>
  <c r="K6" i="8"/>
  <c r="D4" i="8"/>
  <c r="J29" i="7"/>
  <c r="P25" i="7"/>
  <c r="L29" i="7"/>
  <c r="K25" i="6"/>
  <c r="J25" i="8"/>
  <c r="J26" i="8"/>
  <c r="J27" i="8"/>
  <c r="P27" i="7"/>
  <c r="P26" i="7"/>
  <c r="D6" i="6"/>
  <c r="K17" i="6"/>
  <c r="K21" i="6"/>
  <c r="J25" i="4"/>
  <c r="K25" i="4" s="1"/>
  <c r="M44" i="5"/>
  <c r="J45" i="5"/>
  <c r="N45" i="5"/>
  <c r="K45" i="5"/>
  <c r="O45" i="5"/>
  <c r="M45" i="5"/>
  <c r="P41" i="5"/>
  <c r="L45" i="5"/>
  <c r="P43" i="5"/>
  <c r="P42" i="5"/>
  <c r="J32" i="3"/>
  <c r="N32" i="3"/>
  <c r="L32" i="3"/>
  <c r="O29" i="1"/>
  <c r="O28" i="1"/>
  <c r="J17" i="2"/>
  <c r="K17" i="2" s="1"/>
  <c r="M29" i="1"/>
  <c r="J19" i="2"/>
  <c r="K19" i="2" s="1"/>
  <c r="J15" i="2"/>
  <c r="K15" i="2" s="1"/>
  <c r="J13" i="2"/>
  <c r="K13" i="2" s="1"/>
  <c r="J11" i="2"/>
  <c r="K11" i="2" s="1"/>
  <c r="J23" i="2"/>
  <c r="K23" i="2" s="1"/>
  <c r="J22" i="2"/>
  <c r="K22" i="2" s="1"/>
  <c r="L29" i="1"/>
  <c r="J12" i="2"/>
  <c r="K12" i="2" s="1"/>
  <c r="J10" i="2"/>
  <c r="K10" i="2" s="1"/>
  <c r="O33" i="3"/>
  <c r="K28" i="1"/>
  <c r="K29" i="1"/>
  <c r="K33" i="3"/>
  <c r="J28" i="1"/>
  <c r="N28" i="1"/>
  <c r="M28" i="1"/>
  <c r="N29" i="1"/>
  <c r="J29" i="1"/>
  <c r="P26" i="1"/>
  <c r="L28" i="1"/>
  <c r="P27" i="1"/>
  <c r="P25" i="1"/>
  <c r="M33" i="3"/>
  <c r="L33" i="3"/>
  <c r="P30" i="3"/>
  <c r="J33" i="3"/>
  <c r="N33" i="3"/>
  <c r="P31" i="3"/>
  <c r="M32" i="3"/>
  <c r="P29" i="3"/>
  <c r="J42" i="6" l="1"/>
  <c r="P29" i="7"/>
  <c r="P28" i="7"/>
  <c r="J41" i="6"/>
  <c r="J43" i="6"/>
  <c r="J29" i="8"/>
  <c r="J28" i="8"/>
  <c r="P45" i="5"/>
  <c r="P44" i="5"/>
  <c r="J30" i="4"/>
  <c r="J27" i="2"/>
  <c r="J29" i="4"/>
  <c r="P29" i="1"/>
  <c r="J26" i="2"/>
  <c r="P28" i="1"/>
  <c r="J25" i="2"/>
  <c r="J31" i="4"/>
  <c r="P33" i="3"/>
  <c r="P32" i="3"/>
  <c r="J45" i="6" l="1"/>
  <c r="J44" i="6"/>
  <c r="J29" i="2"/>
  <c r="J32" i="4"/>
  <c r="J28" i="2"/>
  <c r="J33" i="4"/>
</calcChain>
</file>

<file path=xl/sharedStrings.xml><?xml version="1.0" encoding="utf-8"?>
<sst xmlns="http://schemas.openxmlformats.org/spreadsheetml/2006/main" count="300" uniqueCount="169">
  <si>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</si>
  <si>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</si>
  <si>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</si>
  <si>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</si>
  <si>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</si>
  <si>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</si>
  <si>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</si>
  <si>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</si>
  <si>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</si>
  <si>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</si>
  <si>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</si>
  <si>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</si>
  <si>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</si>
  <si>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</si>
  <si>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</si>
  <si>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</si>
  <si>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</si>
  <si>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</si>
  <si>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</si>
  <si>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</si>
  <si>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</si>
  <si>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</si>
  <si>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</si>
  <si>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</si>
  <si>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</si>
  <si>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GESTION ESTRATEGICA DE CAPITAL HUMANO II</t>
  </si>
  <si>
    <t>505 B</t>
  </si>
  <si>
    <t>L.C. GUILLERMO MORALES CADENA</t>
  </si>
  <si>
    <t>CANCINO CHIGUIL KARLA VANESSA</t>
  </si>
  <si>
    <t>CASTRO XALA AIXA MICHELLE</t>
  </si>
  <si>
    <t>CHIGUIL PUCHETA ANDREA LIZETH</t>
  </si>
  <si>
    <t>CRUZ CONTRERAS DALLIANS</t>
  </si>
  <si>
    <t>GUTIERREZ HERVIS ALONDRA</t>
  </si>
  <si>
    <t>ISIDORO COYOLT BRAYAN</t>
  </si>
  <si>
    <t>IXBA CHONTAL PERLA DEL CARMEN</t>
  </si>
  <si>
    <t>NORIEGA CARDENAS EVELYN NICOL</t>
  </si>
  <si>
    <t>PRETELIN FONSECA MARIA JOSE</t>
  </si>
  <si>
    <t>PUCHETA VELASCO DANIEL</t>
  </si>
  <si>
    <t>RESENDIZ COBAXIN BRAD HILARIO</t>
  </si>
  <si>
    <t>REYES TORRES JALIL</t>
  </si>
  <si>
    <t>SALAS BAXIN DANAHI</t>
  </si>
  <si>
    <t>SINACA RUIZ MARITZA JAQUELINE</t>
  </si>
  <si>
    <t>TORNADO HERNANDEZ KAREN</t>
  </si>
  <si>
    <t>505 C</t>
  </si>
  <si>
    <t>211U0219</t>
  </si>
  <si>
    <t>211U0617</t>
  </si>
  <si>
    <t>211U0224</t>
  </si>
  <si>
    <t>211U0647</t>
  </si>
  <si>
    <t>211U0239</t>
  </si>
  <si>
    <t>211U0241</t>
  </si>
  <si>
    <t>211U0615</t>
  </si>
  <si>
    <t>211U0253</t>
  </si>
  <si>
    <t>211U0265</t>
  </si>
  <si>
    <t>211U0266</t>
  </si>
  <si>
    <t>211U0268</t>
  </si>
  <si>
    <t>211U0271</t>
  </si>
  <si>
    <t>211U0274</t>
  </si>
  <si>
    <t>211U0276</t>
  </si>
  <si>
    <t>211U0280</t>
  </si>
  <si>
    <t>211U0211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</si>
  <si>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</si>
  <si>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</si>
  <si>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</si>
  <si>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</si>
  <si>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</si>
  <si>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</si>
  <si>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</si>
  <si>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</si>
  <si>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</si>
  <si>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</si>
  <si>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</si>
  <si>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</si>
  <si>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211U0269</t>
  </si>
  <si>
    <t>211U0277</t>
  </si>
  <si>
    <t>211U0283</t>
  </si>
  <si>
    <t>211U0285</t>
  </si>
  <si>
    <t>211U0287</t>
  </si>
  <si>
    <t>211U0288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</si>
  <si>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</si>
  <si>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</si>
  <si>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</si>
  <si>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</si>
  <si>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</si>
  <si>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</si>
  <si>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OSTO MACARIO NADIA DEL ROSARIO</t>
  </si>
  <si>
    <t>PAVON BLANCO MIGUEL ANGEL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</si>
  <si>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</si>
  <si>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</si>
  <si>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</si>
  <si>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</si>
  <si>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</si>
  <si>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REYES DOMINGUEZ LUCERO DE LOS ANGELES</t>
  </si>
  <si>
    <t>TEGOMA GONZALEZ DAYRA</t>
  </si>
  <si>
    <t>VAZQUEZ CHAPOL KARLA LARISSA</t>
  </si>
  <si>
    <t>VELAZCO BAXIN MIGUEL ANGEL</t>
  </si>
  <si>
    <t>XOLO CARDENAS VIRIDIANA</t>
  </si>
  <si>
    <t>XOLO SANTOS ANGELICA</t>
  </si>
  <si>
    <t>PLAN DE NEGOCIOS</t>
  </si>
  <si>
    <t>705 A</t>
  </si>
  <si>
    <t>201U0129</t>
  </si>
  <si>
    <t>201U0419</t>
  </si>
  <si>
    <t>201U0133</t>
  </si>
  <si>
    <t>201U0478</t>
  </si>
  <si>
    <t>201U0134</t>
  </si>
  <si>
    <t>201U0135</t>
  </si>
  <si>
    <t>201U0136</t>
  </si>
  <si>
    <t>201U0138</t>
  </si>
  <si>
    <t>201U0139</t>
  </si>
  <si>
    <t>201U0143</t>
  </si>
  <si>
    <t>201U0146</t>
  </si>
  <si>
    <t>201U0452</t>
  </si>
  <si>
    <t>201U0431</t>
  </si>
  <si>
    <t>201U0149</t>
  </si>
  <si>
    <t>201U0150</t>
  </si>
  <si>
    <t>201U0153</t>
  </si>
  <si>
    <t>201U0154</t>
  </si>
  <si>
    <t>201U0155</t>
  </si>
  <si>
    <t>201U0156</t>
  </si>
  <si>
    <t>201U0158</t>
  </si>
  <si>
    <t>201U0516</t>
  </si>
  <si>
    <t>201U0491</t>
  </si>
  <si>
    <t>201U0159</t>
  </si>
  <si>
    <t>201U0161</t>
  </si>
  <si>
    <t>201U0518</t>
  </si>
  <si>
    <t>201U0163</t>
  </si>
  <si>
    <t>201U0164</t>
  </si>
  <si>
    <t>201U0165</t>
  </si>
  <si>
    <t>201U0318</t>
  </si>
  <si>
    <t>201U0166</t>
  </si>
  <si>
    <t>201U0167</t>
  </si>
  <si>
    <t>ACUA RAMIREZ TRISTAN ANDER</t>
  </si>
  <si>
    <t>AVILA ARVEA STEFANY ANDREA</t>
  </si>
  <si>
    <t>CANELA OLIVER ALEXANDRA</t>
  </si>
  <si>
    <t>CHAPOL ORTIZ ARIADNA PAOLA</t>
  </si>
  <si>
    <t>CHONTAL PELAYO VICTOR MANUEL</t>
  </si>
  <si>
    <t>DOMINGUEZ CAMPECHANO ELIZABETH</t>
  </si>
  <si>
    <t>DOMÍNGUEZ PROMOTOR CORAL</t>
  </si>
  <si>
    <t>ESCRIBANO RODRIGUEZ EDGAR OMAR</t>
  </si>
  <si>
    <t>FARIAS POUCHOULEN SAHIAN</t>
  </si>
  <si>
    <t>GRACIA MARTINEZ GUSTAVO RODOLFO</t>
  </si>
  <si>
    <t>MARTINEZ NIEVES MICHELLE ADRIANA</t>
  </si>
  <si>
    <t>MIROS HERRERA ADELINE</t>
  </si>
  <si>
    <t>PAEZ SANTOS YOLIVEY</t>
  </si>
  <si>
    <t>PEREZ USCANGA MARIELLA YAMILLETH</t>
  </si>
  <si>
    <t>PEREZ MARTINEZ JOALY LIZBETH</t>
  </si>
  <si>
    <t>PUCHETA MIROS MAYRA GUADALUPE</t>
  </si>
  <si>
    <t>QUINTO TOME MARISOL DE JESUS</t>
  </si>
  <si>
    <t>RODRIGUEZ XALATE SANDRA ITZEL</t>
  </si>
  <si>
    <t>ROQUE NAVARRETE DAYSEE GUADALUPE</t>
  </si>
  <si>
    <t>SANCHEZ HERNANDEZ URIEL DEL ANGEL</t>
  </si>
  <si>
    <t>SERRANO SALAZAR ANDREA</t>
  </si>
  <si>
    <t>SINTA GONZALEZ AEELEN INES</t>
  </si>
  <si>
    <t>SINTA TEMICH GABRIELA</t>
  </si>
  <si>
    <t>TEPACH ARRES MARIA GUADALUPE</t>
  </si>
  <si>
    <t>TORRES PIÑA LUISA ARTURINA</t>
  </si>
  <si>
    <t>TURRENT HERNANDEZ LILIANA DEL CARMEN</t>
  </si>
  <si>
    <t>VELASCO CHIMA YURIDIA</t>
  </si>
  <si>
    <t>VILLEGAS COBAXIN MARIA JOSE</t>
  </si>
  <si>
    <t>XOLO CUAZOZON SAMUEL ISAI</t>
  </si>
  <si>
    <t>XOLO BAXIN YURI DIANA</t>
  </si>
  <si>
    <t>XALATE MENDOZA MARIA FERNANDA</t>
  </si>
  <si>
    <t>SEP 23 - ENE 24</t>
  </si>
  <si>
    <t>201U0132</t>
  </si>
  <si>
    <t>201U0148</t>
  </si>
  <si>
    <t>201U0458</t>
  </si>
  <si>
    <t>BAXIN XOLO EMMANUEL</t>
  </si>
  <si>
    <t>PEREZ CHIGUIL DAVID DE JESUS</t>
  </si>
  <si>
    <t>PONCE ALVARADO MARIA DEL CARMEN</t>
  </si>
  <si>
    <t>705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</si>
</sst>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0" fillId="0" borderId="0" xfId="0" applyNumberFormat="1"/>
    <xf numFmtId="0" fontId="7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1" fontId="8" fillId="0" borderId="0" xfId="0" applyNumberFormat="1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9" fontId="5" fillId="2" borderId="2" xfId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7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34"/>
  <sheetViews>
    <sheetView tabSelected="1" zoomScale="81" zoomScaleNormal="53" workbookViewId="0">
      <selection activeCell="J9" sqref="J9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.5703125" customWidth="1"/>
    <col min="4" max="7" width="11.140625" customWidth="1"/>
    <col min="8" max="8" width="4.28515625" customWidth="1"/>
    <col min="9" max="9" width="7.5703125" customWidth="1"/>
    <col min="10" max="10" width="7.140625" customWidth="1"/>
    <col min="11" max="11" width="8.42578125" customWidth="1"/>
    <col min="12" max="12" width="5.5703125" customWidth="1"/>
    <col min="13" max="13" width="7.42578125" customWidth="1"/>
    <col min="14" max="14" width="7.85546875" customWidth="1"/>
    <col min="15" max="15" width="7.140625" customWidth="1"/>
    <col min="16" max="16" width="7.42578125" customWidth="1"/>
    <col min="17" max="17" width="2" customWidth="1"/>
    <col min="18" max="18" width="5.5703125" customWidth="1"/>
  </cols>
  <sheetData>
    <row r="2" spans="2:17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3"/>
      <c r="Q2" s="3"/>
    </row>
    <row r="3" spans="2:17" x14ac:dyDescent="0.2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1"/>
      <c r="Q3" s="1"/>
    </row>
    <row r="4" spans="2:17" ht="15.75" x14ac:dyDescent="0.25">
      <c r="C4" t="s">
        <v>0</v>
      </c>
      <c r="D4" s="55" t="s">
        <v>25</v>
      </c>
      <c r="E4" s="55"/>
      <c r="F4" s="55"/>
      <c r="G4" s="55"/>
      <c r="I4" t="s">
        <v>1</v>
      </c>
      <c r="J4" s="47" t="s">
        <v>26</v>
      </c>
      <c r="K4" s="47"/>
      <c r="M4" t="s">
        <v>2</v>
      </c>
      <c r="N4" s="48">
        <v>45259</v>
      </c>
      <c r="O4" s="48"/>
    </row>
    <row r="5" spans="2:17" ht="6.75" customHeight="1" x14ac:dyDescent="0.25">
      <c r="D5" s="6"/>
      <c r="E5" s="6"/>
      <c r="F5" s="6"/>
      <c r="G5" s="6"/>
    </row>
    <row r="6" spans="2:17" ht="15.75" x14ac:dyDescent="0.25">
      <c r="C6" t="s">
        <v>3</v>
      </c>
      <c r="D6" s="49" t="s">
        <v>161</v>
      </c>
      <c r="E6" s="49"/>
      <c r="F6" s="49"/>
      <c r="G6" s="49"/>
      <c r="I6" s="53" t="s">
        <v>21</v>
      </c>
      <c r="J6" s="53"/>
      <c r="K6" s="49" t="s">
        <v>27</v>
      </c>
      <c r="L6" s="49"/>
      <c r="M6" s="49"/>
      <c r="N6" s="49"/>
      <c r="O6" s="49"/>
    </row>
    <row r="7" spans="2:17" ht="11.25" customHeight="1" x14ac:dyDescent="0.25"/>
    <row r="8" spans="2:17" x14ac:dyDescent="0.25">
      <c r="B8" s="5" t="s">
        <v>4</v>
      </c>
      <c r="C8" s="5" t="s">
        <v>6</v>
      </c>
      <c r="D8" s="50" t="s">
        <v>5</v>
      </c>
      <c r="E8" s="51"/>
      <c r="F8" s="51"/>
      <c r="G8" s="51"/>
      <c r="H8" s="51"/>
      <c r="I8" s="52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ht="18.75" x14ac:dyDescent="0.3">
      <c r="B9" s="22">
        <v>1</v>
      </c>
      <c r="C9" s="22" t="s">
        <v>44</v>
      </c>
      <c r="D9" s="44" t="s">
        <v>28</v>
      </c>
      <c r="E9" s="45"/>
      <c r="F9" s="45"/>
      <c r="G9" s="45"/>
      <c r="H9" s="45"/>
      <c r="I9" s="46"/>
      <c r="J9" s="23">
        <v>97.6</v>
      </c>
      <c r="K9" s="23">
        <v>90</v>
      </c>
      <c r="L9" s="23">
        <v>75</v>
      </c>
      <c r="M9" s="23"/>
      <c r="N9" s="23"/>
      <c r="O9" s="23"/>
      <c r="P9" s="21">
        <f>SUM(J9:O9)/4</f>
        <v>65.650000000000006</v>
      </c>
    </row>
    <row r="10" spans="2:17" ht="18.75" x14ac:dyDescent="0.3">
      <c r="B10" s="22">
        <f>B9+1</f>
        <v>2</v>
      </c>
      <c r="C10" s="22" t="s">
        <v>45</v>
      </c>
      <c r="D10" s="44" t="s">
        <v>29</v>
      </c>
      <c r="E10" s="45"/>
      <c r="F10" s="45"/>
      <c r="G10" s="45"/>
      <c r="H10" s="45"/>
      <c r="I10" s="46"/>
      <c r="J10" s="23">
        <v>82</v>
      </c>
      <c r="K10" s="23">
        <v>70</v>
      </c>
      <c r="L10" s="23">
        <v>82</v>
      </c>
      <c r="M10" s="23"/>
      <c r="N10" s="23"/>
      <c r="O10" s="23"/>
      <c r="P10" s="21">
        <f t="shared" ref="P10:P23" si="0">SUM(J10:O10)/4</f>
        <v>58.5</v>
      </c>
    </row>
    <row r="11" spans="2:17" ht="18.75" x14ac:dyDescent="0.3">
      <c r="B11" s="22">
        <f t="shared" ref="B11:B23" si="1">B10+1</f>
        <v>3</v>
      </c>
      <c r="C11" s="22" t="s">
        <v>46</v>
      </c>
      <c r="D11" s="44" t="s">
        <v>30</v>
      </c>
      <c r="E11" s="45"/>
      <c r="F11" s="45"/>
      <c r="G11" s="45"/>
      <c r="H11" s="45"/>
      <c r="I11" s="46"/>
      <c r="J11" s="23">
        <v>86.8</v>
      </c>
      <c r="K11" s="23">
        <v>96.25</v>
      </c>
      <c r="L11" s="23">
        <v>87</v>
      </c>
      <c r="M11" s="23"/>
      <c r="N11" s="23"/>
      <c r="O11" s="23"/>
      <c r="P11" s="21">
        <f t="shared" si="0"/>
        <v>67.512500000000003</v>
      </c>
    </row>
    <row r="12" spans="2:17" ht="18.75" x14ac:dyDescent="0.3">
      <c r="B12" s="22">
        <f t="shared" si="1"/>
        <v>4</v>
      </c>
      <c r="C12" s="22" t="s">
        <v>47</v>
      </c>
      <c r="D12" s="44" t="s">
        <v>31</v>
      </c>
      <c r="E12" s="45"/>
      <c r="F12" s="45"/>
      <c r="G12" s="45"/>
      <c r="H12" s="45"/>
      <c r="I12" s="46"/>
      <c r="J12" s="23">
        <v>98.8</v>
      </c>
      <c r="K12" s="23">
        <v>100</v>
      </c>
      <c r="L12" s="23">
        <v>70.75</v>
      </c>
      <c r="M12" s="23"/>
      <c r="N12" s="23"/>
      <c r="O12" s="23"/>
      <c r="P12" s="21">
        <f t="shared" si="0"/>
        <v>67.387500000000003</v>
      </c>
    </row>
    <row r="13" spans="2:17" ht="18.75" x14ac:dyDescent="0.3">
      <c r="B13" s="22">
        <f t="shared" si="1"/>
        <v>5</v>
      </c>
      <c r="C13" s="22" t="s">
        <v>48</v>
      </c>
      <c r="D13" s="44" t="s">
        <v>32</v>
      </c>
      <c r="E13" s="45"/>
      <c r="F13" s="45"/>
      <c r="G13" s="45"/>
      <c r="H13" s="45"/>
      <c r="I13" s="46"/>
      <c r="J13" s="23">
        <v>97.6</v>
      </c>
      <c r="K13" s="23">
        <v>90.5</v>
      </c>
      <c r="L13" s="23">
        <v>78.25</v>
      </c>
      <c r="M13" s="23"/>
      <c r="N13" s="23"/>
      <c r="O13" s="23"/>
      <c r="P13" s="21">
        <f t="shared" si="0"/>
        <v>66.587500000000006</v>
      </c>
    </row>
    <row r="14" spans="2:17" ht="18.75" x14ac:dyDescent="0.3">
      <c r="B14" s="22">
        <f t="shared" si="1"/>
        <v>6</v>
      </c>
      <c r="C14" s="22" t="s">
        <v>49</v>
      </c>
      <c r="D14" s="44" t="s">
        <v>33</v>
      </c>
      <c r="E14" s="45"/>
      <c r="F14" s="45"/>
      <c r="G14" s="45"/>
      <c r="H14" s="45"/>
      <c r="I14" s="46"/>
      <c r="J14" s="23">
        <v>86.8</v>
      </c>
      <c r="K14" s="23">
        <v>91</v>
      </c>
      <c r="L14" s="23">
        <v>89.5</v>
      </c>
      <c r="M14" s="23"/>
      <c r="N14" s="23"/>
      <c r="O14" s="23"/>
      <c r="P14" s="21">
        <f t="shared" si="0"/>
        <v>66.825000000000003</v>
      </c>
    </row>
    <row r="15" spans="2:17" ht="18.75" x14ac:dyDescent="0.3">
      <c r="B15" s="22">
        <f t="shared" si="1"/>
        <v>7</v>
      </c>
      <c r="C15" s="22" t="s">
        <v>50</v>
      </c>
      <c r="D15" s="44" t="s">
        <v>34</v>
      </c>
      <c r="E15" s="45"/>
      <c r="F15" s="45"/>
      <c r="G15" s="45"/>
      <c r="H15" s="45"/>
      <c r="I15" s="46"/>
      <c r="J15" s="23">
        <v>91.800000000000011</v>
      </c>
      <c r="K15" s="23">
        <v>87.75</v>
      </c>
      <c r="L15" s="23">
        <v>70.75</v>
      </c>
      <c r="M15" s="23"/>
      <c r="N15" s="23"/>
      <c r="O15" s="23"/>
      <c r="P15" s="21">
        <f t="shared" si="0"/>
        <v>62.575000000000003</v>
      </c>
    </row>
    <row r="16" spans="2:17" ht="18.75" x14ac:dyDescent="0.3">
      <c r="B16" s="22">
        <f t="shared" si="1"/>
        <v>8</v>
      </c>
      <c r="C16" s="22" t="s">
        <v>51</v>
      </c>
      <c r="D16" s="44" t="s">
        <v>35</v>
      </c>
      <c r="E16" s="45"/>
      <c r="F16" s="45"/>
      <c r="G16" s="45"/>
      <c r="H16" s="45"/>
      <c r="I16" s="46"/>
      <c r="J16" s="23">
        <v>98.8</v>
      </c>
      <c r="K16" s="23">
        <v>78.5</v>
      </c>
      <c r="L16" s="23">
        <v>92</v>
      </c>
      <c r="M16" s="23"/>
      <c r="N16" s="23"/>
      <c r="O16" s="23"/>
      <c r="P16" s="21">
        <f t="shared" si="0"/>
        <v>67.325000000000003</v>
      </c>
    </row>
    <row r="17" spans="2:16" ht="18.75" x14ac:dyDescent="0.3">
      <c r="B17" s="22">
        <f t="shared" si="1"/>
        <v>9</v>
      </c>
      <c r="C17" s="22" t="s">
        <v>52</v>
      </c>
      <c r="D17" s="44" t="s">
        <v>36</v>
      </c>
      <c r="E17" s="45"/>
      <c r="F17" s="45"/>
      <c r="G17" s="45"/>
      <c r="H17" s="45"/>
      <c r="I17" s="46"/>
      <c r="J17" s="23">
        <v>80.8</v>
      </c>
      <c r="K17" s="23">
        <v>73.25</v>
      </c>
      <c r="L17" s="23">
        <v>75.75</v>
      </c>
      <c r="M17" s="23"/>
      <c r="N17" s="23"/>
      <c r="O17" s="23"/>
      <c r="P17" s="21">
        <f t="shared" si="0"/>
        <v>57.45</v>
      </c>
    </row>
    <row r="18" spans="2:16" ht="18.75" x14ac:dyDescent="0.3">
      <c r="B18" s="22">
        <f t="shared" si="1"/>
        <v>10</v>
      </c>
      <c r="C18" s="22" t="s">
        <v>53</v>
      </c>
      <c r="D18" s="44" t="s">
        <v>37</v>
      </c>
      <c r="E18" s="45"/>
      <c r="F18" s="45"/>
      <c r="G18" s="45"/>
      <c r="H18" s="45"/>
      <c r="I18" s="46"/>
      <c r="J18" s="23">
        <v>95.8</v>
      </c>
      <c r="K18" s="23">
        <v>88</v>
      </c>
      <c r="L18" s="23">
        <v>82</v>
      </c>
      <c r="M18" s="23"/>
      <c r="N18" s="23"/>
      <c r="O18" s="23"/>
      <c r="P18" s="21">
        <f t="shared" si="0"/>
        <v>66.45</v>
      </c>
    </row>
    <row r="19" spans="2:16" ht="18.75" x14ac:dyDescent="0.3">
      <c r="B19" s="22">
        <f t="shared" si="1"/>
        <v>11</v>
      </c>
      <c r="C19" s="22" t="s">
        <v>54</v>
      </c>
      <c r="D19" s="44" t="s">
        <v>38</v>
      </c>
      <c r="E19" s="45"/>
      <c r="F19" s="45"/>
      <c r="G19" s="45"/>
      <c r="H19" s="45"/>
      <c r="I19" s="46"/>
      <c r="J19" s="23">
        <v>95.2</v>
      </c>
      <c r="K19" s="23">
        <v>88.5</v>
      </c>
      <c r="L19" s="23">
        <v>75.75</v>
      </c>
      <c r="M19" s="23"/>
      <c r="N19" s="23"/>
      <c r="O19" s="23"/>
      <c r="P19" s="21">
        <f t="shared" si="0"/>
        <v>64.862499999999997</v>
      </c>
    </row>
    <row r="20" spans="2:16" ht="18.75" x14ac:dyDescent="0.3">
      <c r="B20" s="22">
        <f t="shared" si="1"/>
        <v>12</v>
      </c>
      <c r="C20" s="22" t="s">
        <v>55</v>
      </c>
      <c r="D20" s="44" t="s">
        <v>39</v>
      </c>
      <c r="E20" s="45"/>
      <c r="F20" s="45"/>
      <c r="G20" s="45"/>
      <c r="H20" s="45"/>
      <c r="I20" s="46"/>
      <c r="J20" s="23">
        <v>86.8</v>
      </c>
      <c r="K20" s="23">
        <v>90.25</v>
      </c>
      <c r="L20" s="23">
        <v>84.5</v>
      </c>
      <c r="M20" s="23"/>
      <c r="N20" s="23"/>
      <c r="O20" s="23"/>
      <c r="P20" s="21">
        <f t="shared" si="0"/>
        <v>65.387500000000003</v>
      </c>
    </row>
    <row r="21" spans="2:16" ht="18.75" x14ac:dyDescent="0.3">
      <c r="B21" s="22">
        <f t="shared" si="1"/>
        <v>13</v>
      </c>
      <c r="C21" s="22" t="s">
        <v>56</v>
      </c>
      <c r="D21" s="44" t="s">
        <v>40</v>
      </c>
      <c r="E21" s="45"/>
      <c r="F21" s="45"/>
      <c r="G21" s="45"/>
      <c r="H21" s="45"/>
      <c r="I21" s="46"/>
      <c r="J21" s="23">
        <v>95.8</v>
      </c>
      <c r="K21" s="23">
        <v>95</v>
      </c>
      <c r="L21" s="23">
        <v>88.25</v>
      </c>
      <c r="M21" s="23"/>
      <c r="N21" s="23"/>
      <c r="O21" s="23"/>
      <c r="P21" s="21">
        <f t="shared" si="0"/>
        <v>69.762500000000003</v>
      </c>
    </row>
    <row r="22" spans="2:16" ht="18.75" x14ac:dyDescent="0.3">
      <c r="B22" s="22">
        <f t="shared" si="1"/>
        <v>14</v>
      </c>
      <c r="C22" s="22" t="s">
        <v>57</v>
      </c>
      <c r="D22" s="44" t="s">
        <v>41</v>
      </c>
      <c r="E22" s="45"/>
      <c r="F22" s="45"/>
      <c r="G22" s="45"/>
      <c r="H22" s="45"/>
      <c r="I22" s="46"/>
      <c r="J22" s="23">
        <v>98.8</v>
      </c>
      <c r="K22" s="23">
        <v>89</v>
      </c>
      <c r="L22" s="23">
        <v>75.75</v>
      </c>
      <c r="M22" s="23"/>
      <c r="N22" s="23"/>
      <c r="O22" s="23"/>
      <c r="P22" s="21">
        <f t="shared" si="0"/>
        <v>65.887500000000003</v>
      </c>
    </row>
    <row r="23" spans="2:16" ht="18.75" x14ac:dyDescent="0.3">
      <c r="B23" s="22">
        <f t="shared" si="1"/>
        <v>15</v>
      </c>
      <c r="C23" s="22" t="s">
        <v>58</v>
      </c>
      <c r="D23" s="44" t="s">
        <v>42</v>
      </c>
      <c r="E23" s="45"/>
      <c r="F23" s="45"/>
      <c r="G23" s="45"/>
      <c r="H23" s="45"/>
      <c r="I23" s="46"/>
      <c r="J23" s="23">
        <v>98.8</v>
      </c>
      <c r="K23" s="23">
        <v>93</v>
      </c>
      <c r="L23" s="23">
        <v>89.5</v>
      </c>
      <c r="M23" s="23"/>
      <c r="N23" s="23"/>
      <c r="O23" s="23"/>
      <c r="P23" s="21">
        <f t="shared" si="0"/>
        <v>70.325000000000003</v>
      </c>
    </row>
    <row r="24" spans="2:16" x14ac:dyDescent="0.25">
      <c r="C24" s="53"/>
      <c r="D24" s="53"/>
      <c r="E24" s="1"/>
    </row>
    <row r="25" spans="2:16" x14ac:dyDescent="0.25">
      <c r="C25" s="53"/>
      <c r="D25" s="53"/>
      <c r="E25" s="1"/>
      <c r="H25" s="59" t="s">
        <v>18</v>
      </c>
      <c r="I25" s="59"/>
      <c r="J25" s="5">
        <f t="shared" ref="J25:P25" si="2">COUNTIF(J9:J23,"&gt;=70")</f>
        <v>15</v>
      </c>
      <c r="K25" s="5">
        <f t="shared" si="2"/>
        <v>15</v>
      </c>
      <c r="L25" s="5">
        <f t="shared" si="2"/>
        <v>15</v>
      </c>
      <c r="M25" s="5">
        <f t="shared" si="2"/>
        <v>0</v>
      </c>
      <c r="N25" s="5">
        <f t="shared" si="2"/>
        <v>0</v>
      </c>
      <c r="O25" s="5">
        <f t="shared" si="2"/>
        <v>0</v>
      </c>
      <c r="P25" s="15">
        <f t="shared" si="2"/>
        <v>1</v>
      </c>
    </row>
    <row r="26" spans="2:16" x14ac:dyDescent="0.25">
      <c r="C26" s="53"/>
      <c r="D26" s="53"/>
      <c r="E26" s="9"/>
      <c r="H26" s="59" t="s">
        <v>19</v>
      </c>
      <c r="I26" s="59"/>
      <c r="J26" s="5">
        <f t="shared" ref="J26:P26" si="3">COUNTIF(J9:J24,"&lt;70")</f>
        <v>0</v>
      </c>
      <c r="K26" s="5">
        <f t="shared" si="3"/>
        <v>0</v>
      </c>
      <c r="L26" s="5">
        <f t="shared" si="3"/>
        <v>0</v>
      </c>
      <c r="M26" s="5">
        <f t="shared" si="3"/>
        <v>0</v>
      </c>
      <c r="N26" s="5">
        <f t="shared" si="3"/>
        <v>0</v>
      </c>
      <c r="O26" s="5">
        <f t="shared" si="3"/>
        <v>0</v>
      </c>
      <c r="P26" s="15">
        <f t="shared" si="3"/>
        <v>14</v>
      </c>
    </row>
    <row r="27" spans="2:16" x14ac:dyDescent="0.25">
      <c r="C27" s="53"/>
      <c r="D27" s="53"/>
      <c r="E27" s="53"/>
      <c r="H27" s="59" t="s">
        <v>20</v>
      </c>
      <c r="I27" s="59"/>
      <c r="J27" s="5">
        <f t="shared" ref="J27:P27" si="4">COUNT(J9:J23)</f>
        <v>15</v>
      </c>
      <c r="K27" s="5">
        <f t="shared" si="4"/>
        <v>15</v>
      </c>
      <c r="L27" s="5">
        <f t="shared" si="4"/>
        <v>15</v>
      </c>
      <c r="M27" s="5">
        <f t="shared" si="4"/>
        <v>0</v>
      </c>
      <c r="N27" s="5">
        <f t="shared" si="4"/>
        <v>0</v>
      </c>
      <c r="O27" s="5">
        <f t="shared" si="4"/>
        <v>0</v>
      </c>
      <c r="P27" s="15">
        <f t="shared" si="4"/>
        <v>15</v>
      </c>
    </row>
    <row r="28" spans="2:16" x14ac:dyDescent="0.25">
      <c r="C28" s="53"/>
      <c r="D28" s="53"/>
      <c r="E28" s="1"/>
      <c r="H28" s="56" t="s">
        <v>15</v>
      </c>
      <c r="I28" s="56"/>
      <c r="J28" s="10">
        <f>J25/J27</f>
        <v>1</v>
      </c>
      <c r="K28" s="12">
        <f t="shared" ref="K28:P28" si="5">K25/K27</f>
        <v>1</v>
      </c>
      <c r="L28" s="12">
        <f t="shared" si="5"/>
        <v>1</v>
      </c>
      <c r="M28" s="12" t="e">
        <f t="shared" si="5"/>
        <v>#DIV/0!</v>
      </c>
      <c r="N28" s="12" t="e">
        <f t="shared" si="5"/>
        <v>#DIV/0!</v>
      </c>
      <c r="O28" s="12" t="e">
        <f t="shared" si="5"/>
        <v>#DIV/0!</v>
      </c>
      <c r="P28" s="14">
        <f t="shared" si="5"/>
        <v>6.6666666666666666E-2</v>
      </c>
    </row>
    <row r="29" spans="2:16" x14ac:dyDescent="0.25">
      <c r="C29" s="53"/>
      <c r="D29" s="53"/>
      <c r="E29" s="1"/>
      <c r="H29" s="56" t="s">
        <v>16</v>
      </c>
      <c r="I29" s="56"/>
      <c r="J29" s="10">
        <f>J26/J27</f>
        <v>0</v>
      </c>
      <c r="K29" s="10">
        <f t="shared" ref="K29:O29" si="6">K26/K27</f>
        <v>0</v>
      </c>
      <c r="L29" s="12">
        <f t="shared" si="6"/>
        <v>0</v>
      </c>
      <c r="M29" s="12" t="e">
        <f t="shared" si="6"/>
        <v>#DIV/0!</v>
      </c>
      <c r="N29" s="12" t="e">
        <f t="shared" si="6"/>
        <v>#DIV/0!</v>
      </c>
      <c r="O29" s="12" t="e">
        <f t="shared" si="6"/>
        <v>#DIV/0!</v>
      </c>
      <c r="P29" s="14">
        <f t="shared" ref="P29" si="7">P26/P27</f>
        <v>0.93333333333333335</v>
      </c>
    </row>
    <row r="30" spans="2:16" x14ac:dyDescent="0.25">
      <c r="C30" s="53"/>
      <c r="D30" s="53"/>
      <c r="E30" s="9"/>
    </row>
    <row r="31" spans="2:16" x14ac:dyDescent="0.25">
      <c r="C31" s="1"/>
      <c r="D31" s="1"/>
      <c r="E31" s="9"/>
    </row>
    <row r="33" spans="10:15" x14ac:dyDescent="0.25">
      <c r="J33" s="58"/>
      <c r="K33" s="58"/>
      <c r="L33" s="58"/>
      <c r="M33" s="58"/>
      <c r="N33" s="58"/>
      <c r="O33" s="58"/>
    </row>
    <row r="34" spans="10:15" x14ac:dyDescent="0.25">
      <c r="J34" s="57" t="s">
        <v>17</v>
      </c>
      <c r="K34" s="57"/>
      <c r="L34" s="57"/>
      <c r="M34" s="57"/>
      <c r="N34" s="57"/>
      <c r="O34" s="57"/>
    </row>
  </sheetData>
  <mergeCells count="38">
    <mergeCell ref="D18:I18"/>
    <mergeCell ref="H25:I25"/>
    <mergeCell ref="H26:I26"/>
    <mergeCell ref="H27:I27"/>
    <mergeCell ref="H28:I28"/>
    <mergeCell ref="C27:E27"/>
    <mergeCell ref="H29:I29"/>
    <mergeCell ref="J34:O34"/>
    <mergeCell ref="C26:D26"/>
    <mergeCell ref="J33:O33"/>
    <mergeCell ref="D11:I11"/>
    <mergeCell ref="D12:I12"/>
    <mergeCell ref="D13:I13"/>
    <mergeCell ref="D14:I14"/>
    <mergeCell ref="D15:I15"/>
    <mergeCell ref="C25:D25"/>
    <mergeCell ref="D21:I21"/>
    <mergeCell ref="D22:I22"/>
    <mergeCell ref="C24:D24"/>
    <mergeCell ref="C29:D29"/>
    <mergeCell ref="C30:D30"/>
    <mergeCell ref="C28:D28"/>
    <mergeCell ref="B2:O2"/>
    <mergeCell ref="D23:I23"/>
    <mergeCell ref="J4:K4"/>
    <mergeCell ref="N4:O4"/>
    <mergeCell ref="D6:G6"/>
    <mergeCell ref="D8:I8"/>
    <mergeCell ref="D20:I20"/>
    <mergeCell ref="D9:I9"/>
    <mergeCell ref="D10:I10"/>
    <mergeCell ref="D19:I19"/>
    <mergeCell ref="I6:J6"/>
    <mergeCell ref="K6:O6"/>
    <mergeCell ref="C3:O3"/>
    <mergeCell ref="D4:G4"/>
    <mergeCell ref="D16:I16"/>
    <mergeCell ref="D17:I17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34"/>
  <sheetViews>
    <sheetView zoomScale="86" workbookViewId="0"/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6" width="7.5703125" customWidth="1"/>
    <col min="7" max="7" width="14.7109375" customWidth="1"/>
    <col min="8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5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3"/>
      <c r="M2" s="3"/>
    </row>
    <row r="3" spans="2:15" x14ac:dyDescent="0.2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1"/>
      <c r="M3" s="1"/>
    </row>
    <row r="4" spans="2:15" x14ac:dyDescent="0.25">
      <c r="C4" t="s">
        <v>0</v>
      </c>
      <c r="D4" s="63" t="str">
        <f>'PARCIALES 505B'!D4:G4</f>
        <v>GESTION ESTRATEGICA DE CAPITAL HUMANO II</v>
      </c>
      <c r="E4" s="63"/>
      <c r="F4" s="63"/>
      <c r="G4" s="63"/>
      <c r="I4" t="s">
        <v>1</v>
      </c>
      <c r="J4" s="64" t="str">
        <f>'PARCIALES 505B'!J4:K4</f>
        <v>505 B</v>
      </c>
      <c r="K4" s="64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64" t="str">
        <f>'PARCIALES 505B'!D6:G6</f>
        <v>SEP 23 - ENE 24</v>
      </c>
      <c r="E6" s="64"/>
      <c r="F6" s="64"/>
      <c r="G6" s="64"/>
      <c r="I6" s="53" t="s">
        <v>21</v>
      </c>
      <c r="J6" s="53"/>
      <c r="K6" s="2" t="str">
        <f>'PARCIALES 505B'!K6:O6</f>
        <v>L.C. GUILLERMO MORALES CADENA</v>
      </c>
      <c r="L6" s="8"/>
      <c r="M6" s="8"/>
      <c r="N6" s="8"/>
      <c r="O6" s="8"/>
    </row>
    <row r="7" spans="2:15" ht="11.25" customHeight="1" x14ac:dyDescent="0.25"/>
    <row r="8" spans="2:15" x14ac:dyDescent="0.25">
      <c r="B8" s="5" t="s">
        <v>4</v>
      </c>
      <c r="C8" s="5" t="s">
        <v>6</v>
      </c>
      <c r="D8" s="59" t="s">
        <v>5</v>
      </c>
      <c r="E8" s="59"/>
      <c r="F8" s="59"/>
      <c r="G8" s="59"/>
      <c r="H8" s="59"/>
      <c r="I8" s="59"/>
      <c r="J8" s="5" t="s">
        <v>22</v>
      </c>
      <c r="K8" s="5" t="s">
        <v>23</v>
      </c>
    </row>
    <row r="9" spans="2:15" ht="15.75" x14ac:dyDescent="0.25">
      <c r="B9" s="19">
        <v>1</v>
      </c>
      <c r="C9" s="19" t="str">
        <f>'PARCIALES 505B'!C9</f>
        <v>211U0219</v>
      </c>
      <c r="D9" s="60" t="str">
        <f>'PARCIALES 505B'!D9:I9</f>
        <v>CANCINO CHIGUIL KARLA VANESSA</v>
      </c>
      <c r="E9" s="61"/>
      <c r="F9" s="61"/>
      <c r="G9" s="61"/>
      <c r="H9" s="61"/>
      <c r="I9" s="62"/>
      <c r="J9" s="20">
        <f>+'PARCIALES 505B'!P9</f>
        <v>65.650000000000006</v>
      </c>
      <c r="K9" s="20">
        <f>+J9</f>
        <v>65.650000000000006</v>
      </c>
    </row>
    <row r="10" spans="2:15" ht="15.75" x14ac:dyDescent="0.25">
      <c r="B10" s="19">
        <f>B9+1</f>
        <v>2</v>
      </c>
      <c r="C10" s="19" t="str">
        <f>'PARCIALES 505B'!C10</f>
        <v>211U0617</v>
      </c>
      <c r="D10" s="60" t="str">
        <f>'PARCIALES 505B'!D10:I10</f>
        <v>CASTRO XALA AIXA MICHELLE</v>
      </c>
      <c r="E10" s="61"/>
      <c r="F10" s="61"/>
      <c r="G10" s="61"/>
      <c r="H10" s="61"/>
      <c r="I10" s="62"/>
      <c r="J10" s="20">
        <f>+'PARCIALES 505B'!P10</f>
        <v>58.5</v>
      </c>
      <c r="K10" s="20">
        <f t="shared" ref="K10:K23" si="0">+J10</f>
        <v>58.5</v>
      </c>
    </row>
    <row r="11" spans="2:15" ht="15.75" x14ac:dyDescent="0.25">
      <c r="B11" s="19">
        <f t="shared" ref="B11:B23" si="1">B10+1</f>
        <v>3</v>
      </c>
      <c r="C11" s="19" t="str">
        <f>'PARCIALES 505B'!C11</f>
        <v>211U0224</v>
      </c>
      <c r="D11" s="60" t="str">
        <f>'PARCIALES 505B'!D11:I11</f>
        <v>CHIGUIL PUCHETA ANDREA LIZETH</v>
      </c>
      <c r="E11" s="61"/>
      <c r="F11" s="61"/>
      <c r="G11" s="61"/>
      <c r="H11" s="61"/>
      <c r="I11" s="62"/>
      <c r="J11" s="20">
        <f>+'PARCIALES 505B'!P11</f>
        <v>67.512500000000003</v>
      </c>
      <c r="K11" s="20">
        <f t="shared" si="0"/>
        <v>67.512500000000003</v>
      </c>
      <c r="O11" s="18"/>
    </row>
    <row r="12" spans="2:15" ht="15.75" x14ac:dyDescent="0.25">
      <c r="B12" s="19">
        <f t="shared" si="1"/>
        <v>4</v>
      </c>
      <c r="C12" s="19" t="str">
        <f>'PARCIALES 505B'!C12</f>
        <v>211U0647</v>
      </c>
      <c r="D12" s="60" t="str">
        <f>'PARCIALES 505B'!D12:I12</f>
        <v>CRUZ CONTRERAS DALLIANS</v>
      </c>
      <c r="E12" s="61"/>
      <c r="F12" s="61"/>
      <c r="G12" s="61"/>
      <c r="H12" s="61"/>
      <c r="I12" s="62"/>
      <c r="J12" s="20">
        <f>+'PARCIALES 505B'!P12</f>
        <v>67.387500000000003</v>
      </c>
      <c r="K12" s="20">
        <f t="shared" si="0"/>
        <v>67.387500000000003</v>
      </c>
    </row>
    <row r="13" spans="2:15" ht="15.75" x14ac:dyDescent="0.25">
      <c r="B13" s="19">
        <f t="shared" si="1"/>
        <v>5</v>
      </c>
      <c r="C13" s="19" t="str">
        <f>'PARCIALES 505B'!C13</f>
        <v>211U0239</v>
      </c>
      <c r="D13" s="60" t="str">
        <f>'PARCIALES 505B'!D13:I13</f>
        <v>GUTIERREZ HERVIS ALONDRA</v>
      </c>
      <c r="E13" s="61"/>
      <c r="F13" s="61"/>
      <c r="G13" s="61"/>
      <c r="H13" s="61"/>
      <c r="I13" s="62"/>
      <c r="J13" s="20">
        <f>+'PARCIALES 505B'!P13</f>
        <v>66.587500000000006</v>
      </c>
      <c r="K13" s="20">
        <f t="shared" si="0"/>
        <v>66.587500000000006</v>
      </c>
    </row>
    <row r="14" spans="2:15" ht="15.75" x14ac:dyDescent="0.25">
      <c r="B14" s="19">
        <f t="shared" si="1"/>
        <v>6</v>
      </c>
      <c r="C14" s="19" t="str">
        <f>'PARCIALES 505B'!C14</f>
        <v>211U0241</v>
      </c>
      <c r="D14" s="60" t="str">
        <f>'PARCIALES 505B'!D14:I14</f>
        <v>ISIDORO COYOLT BRAYAN</v>
      </c>
      <c r="E14" s="61"/>
      <c r="F14" s="61"/>
      <c r="G14" s="61"/>
      <c r="H14" s="61"/>
      <c r="I14" s="62"/>
      <c r="J14" s="20">
        <f>+'PARCIALES 505B'!P14</f>
        <v>66.825000000000003</v>
      </c>
      <c r="K14" s="20">
        <f t="shared" si="0"/>
        <v>66.825000000000003</v>
      </c>
    </row>
    <row r="15" spans="2:15" ht="15.75" x14ac:dyDescent="0.25">
      <c r="B15" s="19">
        <f t="shared" si="1"/>
        <v>7</v>
      </c>
      <c r="C15" s="19" t="str">
        <f>'PARCIALES 505B'!C15</f>
        <v>211U0615</v>
      </c>
      <c r="D15" s="60" t="str">
        <f>'PARCIALES 505B'!D15:I15</f>
        <v>IXBA CHONTAL PERLA DEL CARMEN</v>
      </c>
      <c r="E15" s="61"/>
      <c r="F15" s="61"/>
      <c r="G15" s="61"/>
      <c r="H15" s="61"/>
      <c r="I15" s="62"/>
      <c r="J15" s="20">
        <f>+'PARCIALES 505B'!P15</f>
        <v>62.575000000000003</v>
      </c>
      <c r="K15" s="20">
        <f t="shared" si="0"/>
        <v>62.575000000000003</v>
      </c>
    </row>
    <row r="16" spans="2:15" ht="15.75" x14ac:dyDescent="0.25">
      <c r="B16" s="19">
        <f t="shared" si="1"/>
        <v>8</v>
      </c>
      <c r="C16" s="19" t="str">
        <f>'PARCIALES 505B'!C16</f>
        <v>211U0253</v>
      </c>
      <c r="D16" s="60" t="str">
        <f>'PARCIALES 505B'!D16:I16</f>
        <v>NORIEGA CARDENAS EVELYN NICOL</v>
      </c>
      <c r="E16" s="61"/>
      <c r="F16" s="61"/>
      <c r="G16" s="61"/>
      <c r="H16" s="61"/>
      <c r="I16" s="62"/>
      <c r="J16" s="20">
        <f>+'PARCIALES 505B'!P16</f>
        <v>67.325000000000003</v>
      </c>
      <c r="K16" s="20">
        <f t="shared" si="0"/>
        <v>67.325000000000003</v>
      </c>
    </row>
    <row r="17" spans="2:11" ht="15.75" x14ac:dyDescent="0.25">
      <c r="B17" s="19">
        <f t="shared" si="1"/>
        <v>9</v>
      </c>
      <c r="C17" s="19" t="str">
        <f>'PARCIALES 505B'!C17</f>
        <v>211U0265</v>
      </c>
      <c r="D17" s="60" t="str">
        <f>'PARCIALES 505B'!D17:I17</f>
        <v>PRETELIN FONSECA MARIA JOSE</v>
      </c>
      <c r="E17" s="61"/>
      <c r="F17" s="61"/>
      <c r="G17" s="61"/>
      <c r="H17" s="61"/>
      <c r="I17" s="62"/>
      <c r="J17" s="20">
        <f>+'PARCIALES 505B'!P17</f>
        <v>57.45</v>
      </c>
      <c r="K17" s="20">
        <f t="shared" si="0"/>
        <v>57.45</v>
      </c>
    </row>
    <row r="18" spans="2:11" ht="15.75" x14ac:dyDescent="0.25">
      <c r="B18" s="19">
        <f t="shared" si="1"/>
        <v>10</v>
      </c>
      <c r="C18" s="19" t="str">
        <f>'PARCIALES 505B'!C18</f>
        <v>211U0266</v>
      </c>
      <c r="D18" s="60" t="str">
        <f>'PARCIALES 505B'!D18:I18</f>
        <v>PUCHETA VELASCO DANIEL</v>
      </c>
      <c r="E18" s="61"/>
      <c r="F18" s="61"/>
      <c r="G18" s="61"/>
      <c r="H18" s="61"/>
      <c r="I18" s="62"/>
      <c r="J18" s="20">
        <f>+'PARCIALES 505B'!P18</f>
        <v>66.45</v>
      </c>
      <c r="K18" s="20">
        <f t="shared" si="0"/>
        <v>66.45</v>
      </c>
    </row>
    <row r="19" spans="2:11" ht="15.75" x14ac:dyDescent="0.25">
      <c r="B19" s="19">
        <f t="shared" si="1"/>
        <v>11</v>
      </c>
      <c r="C19" s="19" t="str">
        <f>'PARCIALES 505B'!C19</f>
        <v>211U0268</v>
      </c>
      <c r="D19" s="60" t="str">
        <f>'PARCIALES 505B'!D19:I19</f>
        <v>RESENDIZ COBAXIN BRAD HILARIO</v>
      </c>
      <c r="E19" s="61"/>
      <c r="F19" s="61"/>
      <c r="G19" s="61"/>
      <c r="H19" s="61"/>
      <c r="I19" s="62"/>
      <c r="J19" s="20">
        <f>+'PARCIALES 505B'!P19</f>
        <v>64.862499999999997</v>
      </c>
      <c r="K19" s="20">
        <f t="shared" si="0"/>
        <v>64.862499999999997</v>
      </c>
    </row>
    <row r="20" spans="2:11" ht="15.75" x14ac:dyDescent="0.25">
      <c r="B20" s="19">
        <f t="shared" si="1"/>
        <v>12</v>
      </c>
      <c r="C20" s="19" t="str">
        <f>'PARCIALES 505B'!C20</f>
        <v>211U0271</v>
      </c>
      <c r="D20" s="60" t="str">
        <f>'PARCIALES 505B'!D20:I20</f>
        <v>REYES TORRES JALIL</v>
      </c>
      <c r="E20" s="61"/>
      <c r="F20" s="61"/>
      <c r="G20" s="61"/>
      <c r="H20" s="61"/>
      <c r="I20" s="62"/>
      <c r="J20" s="20">
        <f>+'PARCIALES 505B'!P20</f>
        <v>65.387500000000003</v>
      </c>
      <c r="K20" s="20">
        <f t="shared" si="0"/>
        <v>65.387500000000003</v>
      </c>
    </row>
    <row r="21" spans="2:11" ht="15.75" x14ac:dyDescent="0.25">
      <c r="B21" s="19">
        <f t="shared" si="1"/>
        <v>13</v>
      </c>
      <c r="C21" s="19" t="str">
        <f>'PARCIALES 505B'!C21</f>
        <v>211U0274</v>
      </c>
      <c r="D21" s="60" t="str">
        <f>'PARCIALES 505B'!D21:I21</f>
        <v>SALAS BAXIN DANAHI</v>
      </c>
      <c r="E21" s="61"/>
      <c r="F21" s="61"/>
      <c r="G21" s="61"/>
      <c r="H21" s="61"/>
      <c r="I21" s="62"/>
      <c r="J21" s="20">
        <f>+'PARCIALES 505B'!P21</f>
        <v>69.762500000000003</v>
      </c>
      <c r="K21" s="20">
        <f t="shared" si="0"/>
        <v>69.762500000000003</v>
      </c>
    </row>
    <row r="22" spans="2:11" ht="15.75" x14ac:dyDescent="0.25">
      <c r="B22" s="19">
        <f t="shared" si="1"/>
        <v>14</v>
      </c>
      <c r="C22" s="19" t="str">
        <f>'PARCIALES 505B'!C22</f>
        <v>211U0276</v>
      </c>
      <c r="D22" s="60" t="str">
        <f>'PARCIALES 505B'!D22:I22</f>
        <v>SINACA RUIZ MARITZA JAQUELINE</v>
      </c>
      <c r="E22" s="61"/>
      <c r="F22" s="61"/>
      <c r="G22" s="61"/>
      <c r="H22" s="61"/>
      <c r="I22" s="62"/>
      <c r="J22" s="20">
        <f>+'PARCIALES 505B'!P22</f>
        <v>65.887500000000003</v>
      </c>
      <c r="K22" s="20">
        <f t="shared" si="0"/>
        <v>65.887500000000003</v>
      </c>
    </row>
    <row r="23" spans="2:11" ht="15.75" x14ac:dyDescent="0.25">
      <c r="B23" s="19">
        <f t="shared" si="1"/>
        <v>15</v>
      </c>
      <c r="C23" s="19" t="str">
        <f>'PARCIALES 505B'!C23</f>
        <v>211U0280</v>
      </c>
      <c r="D23" s="60" t="str">
        <f>'PARCIALES 505B'!D23:I23</f>
        <v>TORNADO HERNANDEZ KAREN</v>
      </c>
      <c r="E23" s="61"/>
      <c r="F23" s="61"/>
      <c r="G23" s="61"/>
      <c r="H23" s="61"/>
      <c r="I23" s="62"/>
      <c r="J23" s="20">
        <f>+'PARCIALES 505B'!P23</f>
        <v>70.325000000000003</v>
      </c>
      <c r="K23" s="20">
        <f t="shared" si="0"/>
        <v>70.325000000000003</v>
      </c>
    </row>
    <row r="24" spans="2:11" x14ac:dyDescent="0.25">
      <c r="C24" s="53"/>
      <c r="D24" s="53"/>
      <c r="E24" s="1"/>
    </row>
    <row r="25" spans="2:11" x14ac:dyDescent="0.25">
      <c r="C25" s="53"/>
      <c r="D25" s="53"/>
      <c r="E25" s="1"/>
      <c r="H25" s="59" t="s">
        <v>18</v>
      </c>
      <c r="I25" s="59"/>
      <c r="J25" s="5">
        <f>COUNTIF(K9:K23,"&gt;=70")</f>
        <v>1</v>
      </c>
      <c r="K25" s="1"/>
    </row>
    <row r="26" spans="2:11" x14ac:dyDescent="0.25">
      <c r="C26" s="53"/>
      <c r="D26" s="53"/>
      <c r="E26" s="9"/>
      <c r="H26" s="59" t="s">
        <v>19</v>
      </c>
      <c r="I26" s="59"/>
      <c r="J26" s="5">
        <f>COUNTIF(K9:K23,"&lt;70")</f>
        <v>14</v>
      </c>
      <c r="K26" s="1"/>
    </row>
    <row r="27" spans="2:11" x14ac:dyDescent="0.25">
      <c r="C27" s="53"/>
      <c r="D27" s="53"/>
      <c r="E27" s="53"/>
      <c r="H27" s="59" t="s">
        <v>20</v>
      </c>
      <c r="I27" s="59"/>
      <c r="J27" s="5">
        <f>COUNT(J9:J23)</f>
        <v>15</v>
      </c>
      <c r="K27" s="1"/>
    </row>
    <row r="28" spans="2:11" x14ac:dyDescent="0.25">
      <c r="C28" s="53"/>
      <c r="D28" s="53"/>
      <c r="E28" s="1"/>
      <c r="H28" s="56" t="s">
        <v>15</v>
      </c>
      <c r="I28" s="56"/>
      <c r="J28" s="10">
        <f>J25/J27</f>
        <v>6.6666666666666666E-2</v>
      </c>
      <c r="K28" s="16"/>
    </row>
    <row r="29" spans="2:11" x14ac:dyDescent="0.25">
      <c r="C29" s="53"/>
      <c r="D29" s="53"/>
      <c r="E29" s="1"/>
      <c r="H29" s="56" t="s">
        <v>16</v>
      </c>
      <c r="I29" s="56"/>
      <c r="J29" s="10">
        <f>J26/J27</f>
        <v>0.93333333333333335</v>
      </c>
      <c r="K29" s="17"/>
    </row>
    <row r="30" spans="2:11" x14ac:dyDescent="0.25">
      <c r="C30" s="53"/>
      <c r="D30" s="53"/>
      <c r="E30" s="9"/>
    </row>
    <row r="31" spans="2:11" x14ac:dyDescent="0.25">
      <c r="C31" s="1"/>
      <c r="D31" s="1"/>
      <c r="E31" s="9"/>
    </row>
    <row r="33" spans="10:11" x14ac:dyDescent="0.25">
      <c r="J33" s="53"/>
      <c r="K33" s="53"/>
    </row>
    <row r="34" spans="10:11" x14ac:dyDescent="0.25">
      <c r="J34" s="54"/>
      <c r="K34" s="54"/>
    </row>
  </sheetData>
  <mergeCells count="36">
    <mergeCell ref="J34:K34"/>
    <mergeCell ref="C28:D28"/>
    <mergeCell ref="H28:I28"/>
    <mergeCell ref="C29:D29"/>
    <mergeCell ref="H29:I29"/>
    <mergeCell ref="C30:D30"/>
    <mergeCell ref="J33:K33"/>
    <mergeCell ref="C25:D25"/>
    <mergeCell ref="H25:I25"/>
    <mergeCell ref="C26:D26"/>
    <mergeCell ref="H26:I26"/>
    <mergeCell ref="C27:E27"/>
    <mergeCell ref="H27:I27"/>
    <mergeCell ref="C24:D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8A12-42BD-48E7-9BA7-C18F43F42948}">
  <dimension ref="B2:Q38"/>
  <sheetViews>
    <sheetView zoomScale="83" workbookViewId="0">
      <selection activeCell="V12" sqref="V12"/>
    </sheetView>
  </sheetViews>
  <sheetFormatPr baseColWidth="10" defaultColWidth="10.7109375" defaultRowHeight="15" x14ac:dyDescent="0.25"/>
  <cols>
    <col min="1" max="1" width="1.42578125" style="27" customWidth="1"/>
    <col min="2" max="2" width="5" style="27" customWidth="1"/>
    <col min="3" max="3" width="13" style="27" bestFit="1" customWidth="1"/>
    <col min="4" max="7" width="10.85546875" style="27" customWidth="1"/>
    <col min="8" max="8" width="5" style="27" customWidth="1"/>
    <col min="9" max="9" width="7.5703125" style="27" customWidth="1"/>
    <col min="10" max="10" width="7.85546875" style="27" customWidth="1"/>
    <col min="11" max="14" width="6.42578125" style="27" customWidth="1"/>
    <col min="15" max="15" width="6.7109375" style="27" customWidth="1"/>
    <col min="16" max="16" width="7.42578125" style="27" customWidth="1"/>
    <col min="17" max="17" width="2" style="27" customWidth="1"/>
    <col min="18" max="18" width="5.5703125" style="27" customWidth="1"/>
    <col min="19" max="16384" width="10.7109375" style="27"/>
  </cols>
  <sheetData>
    <row r="2" spans="2:17" ht="15.75" x14ac:dyDescent="0.2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26"/>
      <c r="Q2" s="26"/>
    </row>
    <row r="3" spans="2:17" x14ac:dyDescent="0.25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28"/>
      <c r="Q3" s="28"/>
    </row>
    <row r="4" spans="2:17" ht="15.75" x14ac:dyDescent="0.25">
      <c r="C4" s="27" t="s">
        <v>0</v>
      </c>
      <c r="D4" s="70" t="str">
        <f>'PARCIALES 505B'!D4:G4</f>
        <v>GESTION ESTRATEGICA DE CAPITAL HUMANO II</v>
      </c>
      <c r="E4" s="70"/>
      <c r="F4" s="70"/>
      <c r="G4" s="70"/>
      <c r="I4" s="27" t="s">
        <v>1</v>
      </c>
      <c r="J4" s="65" t="s">
        <v>43</v>
      </c>
      <c r="K4" s="65"/>
      <c r="M4" s="27" t="s">
        <v>2</v>
      </c>
      <c r="N4" s="71">
        <f>'PARCIALES 505B'!N4:O4</f>
        <v>45259</v>
      </c>
      <c r="O4" s="71"/>
    </row>
    <row r="5" spans="2:17" ht="6.75" customHeight="1" x14ac:dyDescent="0.25">
      <c r="D5" s="29"/>
      <c r="E5" s="29"/>
      <c r="F5" s="29"/>
      <c r="G5" s="29"/>
    </row>
    <row r="6" spans="2:17" ht="15.75" x14ac:dyDescent="0.25">
      <c r="C6" s="27" t="s">
        <v>3</v>
      </c>
      <c r="D6" s="65" t="str">
        <f>'PARCIALES 505B'!D6:G6</f>
        <v>SEP 23 - ENE 24</v>
      </c>
      <c r="E6" s="65"/>
      <c r="F6" s="65"/>
      <c r="G6" s="65"/>
      <c r="I6" s="66" t="s">
        <v>21</v>
      </c>
      <c r="J6" s="66"/>
      <c r="K6" s="67" t="str">
        <f>'PARCIALES 505B'!K6:O6</f>
        <v>L.C. GUILLERMO MORALES CADENA</v>
      </c>
      <c r="L6" s="67"/>
      <c r="M6" s="67"/>
      <c r="N6" s="67"/>
      <c r="O6" s="67"/>
    </row>
    <row r="7" spans="2:17" ht="11.25" customHeight="1" x14ac:dyDescent="0.25"/>
    <row r="8" spans="2:17" x14ac:dyDescent="0.25">
      <c r="B8" s="30" t="s">
        <v>4</v>
      </c>
      <c r="C8" s="31" t="s">
        <v>6</v>
      </c>
      <c r="D8" s="75" t="s">
        <v>5</v>
      </c>
      <c r="E8" s="75"/>
      <c r="F8" s="75"/>
      <c r="G8" s="75"/>
      <c r="H8" s="75"/>
      <c r="I8" s="75"/>
      <c r="J8" s="31" t="s">
        <v>7</v>
      </c>
      <c r="K8" s="31" t="s">
        <v>10</v>
      </c>
      <c r="L8" s="31" t="s">
        <v>11</v>
      </c>
      <c r="M8" s="31" t="s">
        <v>12</v>
      </c>
      <c r="N8" s="31" t="s">
        <v>13</v>
      </c>
      <c r="O8" s="31" t="s">
        <v>14</v>
      </c>
      <c r="P8" s="32" t="s">
        <v>24</v>
      </c>
    </row>
    <row r="9" spans="2:17" ht="18.75" x14ac:dyDescent="0.25">
      <c r="B9" s="33">
        <v>1</v>
      </c>
      <c r="C9" s="33" t="s">
        <v>59</v>
      </c>
      <c r="D9" s="72" t="s">
        <v>78</v>
      </c>
      <c r="E9" s="73"/>
      <c r="F9" s="73"/>
      <c r="G9" s="73"/>
      <c r="H9" s="73"/>
      <c r="I9" s="74"/>
      <c r="J9" s="34">
        <v>82.5</v>
      </c>
      <c r="K9" s="34">
        <v>85</v>
      </c>
      <c r="L9" s="35">
        <v>88.25</v>
      </c>
      <c r="M9" s="34"/>
      <c r="N9" s="34"/>
      <c r="O9" s="34"/>
      <c r="P9" s="36">
        <f>SUM(J9:O9)/4</f>
        <v>63.9375</v>
      </c>
    </row>
    <row r="10" spans="2:17" ht="18.75" x14ac:dyDescent="0.25">
      <c r="B10" s="33">
        <f>B9+1</f>
        <v>2</v>
      </c>
      <c r="C10" s="33" t="s">
        <v>60</v>
      </c>
      <c r="D10" s="72" t="s">
        <v>79</v>
      </c>
      <c r="E10" s="73"/>
      <c r="F10" s="73"/>
      <c r="G10" s="73"/>
      <c r="H10" s="73"/>
      <c r="I10" s="74"/>
      <c r="J10" s="34">
        <v>98.8</v>
      </c>
      <c r="K10" s="34">
        <v>95</v>
      </c>
      <c r="L10" s="34">
        <v>100</v>
      </c>
      <c r="M10" s="34"/>
      <c r="N10" s="34"/>
      <c r="O10" s="34"/>
      <c r="P10" s="36">
        <f t="shared" ref="P10:P27" si="0">SUM(J10:O10)/4</f>
        <v>73.45</v>
      </c>
    </row>
    <row r="11" spans="2:17" ht="18.75" x14ac:dyDescent="0.25">
      <c r="B11" s="33">
        <f t="shared" ref="B11:B27" si="1">B10+1</f>
        <v>3</v>
      </c>
      <c r="C11" s="33" t="s">
        <v>61</v>
      </c>
      <c r="D11" s="72" t="s">
        <v>80</v>
      </c>
      <c r="E11" s="73"/>
      <c r="F11" s="73"/>
      <c r="G11" s="73"/>
      <c r="H11" s="73"/>
      <c r="I11" s="74"/>
      <c r="J11" s="34">
        <v>82.7</v>
      </c>
      <c r="K11" s="34">
        <v>77.25</v>
      </c>
      <c r="L11" s="34">
        <v>73</v>
      </c>
      <c r="M11" s="34"/>
      <c r="N11" s="34"/>
      <c r="O11" s="34"/>
      <c r="P11" s="36">
        <f t="shared" si="0"/>
        <v>58.237499999999997</v>
      </c>
    </row>
    <row r="12" spans="2:17" ht="18.75" x14ac:dyDescent="0.25">
      <c r="B12" s="33">
        <f t="shared" si="1"/>
        <v>4</v>
      </c>
      <c r="C12" s="33" t="s">
        <v>62</v>
      </c>
      <c r="D12" s="72" t="s">
        <v>81</v>
      </c>
      <c r="E12" s="73"/>
      <c r="F12" s="73"/>
      <c r="G12" s="73"/>
      <c r="H12" s="73"/>
      <c r="I12" s="74"/>
      <c r="J12" s="34">
        <v>70</v>
      </c>
      <c r="K12" s="34">
        <v>70</v>
      </c>
      <c r="L12" s="34">
        <v>70</v>
      </c>
      <c r="M12" s="34"/>
      <c r="N12" s="34"/>
      <c r="O12" s="34"/>
      <c r="P12" s="36">
        <f t="shared" si="0"/>
        <v>52.5</v>
      </c>
    </row>
    <row r="13" spans="2:17" ht="18.75" x14ac:dyDescent="0.25">
      <c r="B13" s="33">
        <f t="shared" si="1"/>
        <v>5</v>
      </c>
      <c r="C13" s="33" t="s">
        <v>63</v>
      </c>
      <c r="D13" s="72" t="s">
        <v>82</v>
      </c>
      <c r="E13" s="73"/>
      <c r="F13" s="73"/>
      <c r="G13" s="73"/>
      <c r="H13" s="73"/>
      <c r="I13" s="74"/>
      <c r="J13" s="34">
        <v>86.8</v>
      </c>
      <c r="K13" s="34">
        <v>96</v>
      </c>
      <c r="L13" s="34">
        <v>100</v>
      </c>
      <c r="M13" s="34"/>
      <c r="N13" s="34"/>
      <c r="O13" s="34"/>
      <c r="P13" s="36">
        <f t="shared" si="0"/>
        <v>70.7</v>
      </c>
    </row>
    <row r="14" spans="2:17" ht="18.75" x14ac:dyDescent="0.25">
      <c r="B14" s="33">
        <f t="shared" si="1"/>
        <v>6</v>
      </c>
      <c r="C14" s="33" t="s">
        <v>64</v>
      </c>
      <c r="D14" s="72" t="s">
        <v>83</v>
      </c>
      <c r="E14" s="73"/>
      <c r="F14" s="73"/>
      <c r="G14" s="73"/>
      <c r="H14" s="73"/>
      <c r="I14" s="74"/>
      <c r="J14" s="34">
        <v>81.599999999999994</v>
      </c>
      <c r="K14" s="34">
        <v>95</v>
      </c>
      <c r="L14" s="34">
        <v>75</v>
      </c>
      <c r="M14" s="34"/>
      <c r="N14" s="34"/>
      <c r="O14" s="34"/>
      <c r="P14" s="36">
        <f t="shared" si="0"/>
        <v>62.9</v>
      </c>
    </row>
    <row r="15" spans="2:17" ht="18.75" x14ac:dyDescent="0.25">
      <c r="B15" s="33">
        <f t="shared" si="1"/>
        <v>7</v>
      </c>
      <c r="C15" s="33" t="s">
        <v>65</v>
      </c>
      <c r="D15" s="72" t="s">
        <v>84</v>
      </c>
      <c r="E15" s="73"/>
      <c r="F15" s="73"/>
      <c r="G15" s="73"/>
      <c r="H15" s="73"/>
      <c r="I15" s="74"/>
      <c r="J15" s="34">
        <v>82.7</v>
      </c>
      <c r="K15" s="34">
        <v>82</v>
      </c>
      <c r="L15" s="34">
        <v>82</v>
      </c>
      <c r="M15" s="34"/>
      <c r="N15" s="34"/>
      <c r="O15" s="34"/>
      <c r="P15" s="36">
        <f t="shared" si="0"/>
        <v>61.674999999999997</v>
      </c>
    </row>
    <row r="16" spans="2:17" ht="18.75" x14ac:dyDescent="0.25">
      <c r="B16" s="33">
        <f t="shared" si="1"/>
        <v>8</v>
      </c>
      <c r="C16" s="33" t="s">
        <v>66</v>
      </c>
      <c r="D16" s="72" t="s">
        <v>85</v>
      </c>
      <c r="E16" s="73"/>
      <c r="F16" s="73"/>
      <c r="G16" s="73"/>
      <c r="H16" s="73"/>
      <c r="I16" s="74"/>
      <c r="J16" s="34">
        <v>85.3</v>
      </c>
      <c r="K16" s="34">
        <v>74</v>
      </c>
      <c r="L16" s="34">
        <v>70</v>
      </c>
      <c r="M16" s="34"/>
      <c r="N16" s="34"/>
      <c r="O16" s="34"/>
      <c r="P16" s="36">
        <f t="shared" si="0"/>
        <v>57.325000000000003</v>
      </c>
    </row>
    <row r="17" spans="2:16" ht="18.75" x14ac:dyDescent="0.25">
      <c r="B17" s="33">
        <f t="shared" si="1"/>
        <v>9</v>
      </c>
      <c r="C17" s="33" t="s">
        <v>67</v>
      </c>
      <c r="D17" s="72" t="s">
        <v>86</v>
      </c>
      <c r="E17" s="73"/>
      <c r="F17" s="73"/>
      <c r="G17" s="73"/>
      <c r="H17" s="73"/>
      <c r="I17" s="74"/>
      <c r="J17" s="34">
        <v>84</v>
      </c>
      <c r="K17" s="34">
        <v>82.25</v>
      </c>
      <c r="L17" s="34">
        <v>80</v>
      </c>
      <c r="M17" s="34"/>
      <c r="N17" s="34"/>
      <c r="O17" s="34"/>
      <c r="P17" s="36">
        <f t="shared" si="0"/>
        <v>61.5625</v>
      </c>
    </row>
    <row r="18" spans="2:16" ht="18.75" x14ac:dyDescent="0.25">
      <c r="B18" s="33">
        <f t="shared" si="1"/>
        <v>10</v>
      </c>
      <c r="C18" s="33" t="s">
        <v>68</v>
      </c>
      <c r="D18" s="72" t="s">
        <v>87</v>
      </c>
      <c r="E18" s="73"/>
      <c r="F18" s="73"/>
      <c r="G18" s="73"/>
      <c r="H18" s="73"/>
      <c r="I18" s="74"/>
      <c r="J18" s="34">
        <v>89.1</v>
      </c>
      <c r="K18" s="34">
        <v>83</v>
      </c>
      <c r="L18" s="34">
        <v>85</v>
      </c>
      <c r="M18" s="34"/>
      <c r="N18" s="34"/>
      <c r="O18" s="34"/>
      <c r="P18" s="36">
        <f t="shared" si="0"/>
        <v>64.275000000000006</v>
      </c>
    </row>
    <row r="19" spans="2:16" ht="18.75" x14ac:dyDescent="0.25">
      <c r="B19" s="33">
        <f t="shared" si="1"/>
        <v>11</v>
      </c>
      <c r="C19" s="33" t="s">
        <v>69</v>
      </c>
      <c r="D19" s="72" t="s">
        <v>88</v>
      </c>
      <c r="E19" s="73"/>
      <c r="F19" s="73"/>
      <c r="G19" s="73"/>
      <c r="H19" s="73"/>
      <c r="I19" s="74"/>
      <c r="J19" s="34">
        <v>76.7</v>
      </c>
      <c r="K19" s="34">
        <v>79.75</v>
      </c>
      <c r="L19" s="34">
        <v>73</v>
      </c>
      <c r="M19" s="34"/>
      <c r="N19" s="34"/>
      <c r="O19" s="34"/>
      <c r="P19" s="36">
        <f t="shared" si="0"/>
        <v>57.362499999999997</v>
      </c>
    </row>
    <row r="20" spans="2:16" ht="18.75" x14ac:dyDescent="0.25">
      <c r="B20" s="33">
        <f t="shared" si="1"/>
        <v>12</v>
      </c>
      <c r="C20" s="33" t="s">
        <v>70</v>
      </c>
      <c r="D20" s="72" t="s">
        <v>89</v>
      </c>
      <c r="E20" s="73"/>
      <c r="F20" s="73"/>
      <c r="G20" s="73"/>
      <c r="H20" s="73"/>
      <c r="I20" s="74"/>
      <c r="J20" s="34">
        <v>76.3</v>
      </c>
      <c r="K20" s="34">
        <v>81.75</v>
      </c>
      <c r="L20" s="34">
        <v>97</v>
      </c>
      <c r="M20" s="34"/>
      <c r="N20" s="34"/>
      <c r="O20" s="34"/>
      <c r="P20" s="36">
        <f t="shared" si="0"/>
        <v>63.762500000000003</v>
      </c>
    </row>
    <row r="21" spans="2:16" ht="18.75" x14ac:dyDescent="0.25">
      <c r="B21" s="33">
        <f t="shared" si="1"/>
        <v>13</v>
      </c>
      <c r="C21" s="33" t="s">
        <v>71</v>
      </c>
      <c r="D21" s="72" t="s">
        <v>90</v>
      </c>
      <c r="E21" s="73"/>
      <c r="F21" s="73"/>
      <c r="G21" s="73"/>
      <c r="H21" s="73"/>
      <c r="I21" s="74"/>
      <c r="J21" s="34">
        <v>81.8</v>
      </c>
      <c r="K21" s="34">
        <v>74</v>
      </c>
      <c r="L21" s="34">
        <v>82</v>
      </c>
      <c r="M21" s="34"/>
      <c r="N21" s="34"/>
      <c r="O21" s="34"/>
      <c r="P21" s="36">
        <f t="shared" si="0"/>
        <v>59.45</v>
      </c>
    </row>
    <row r="22" spans="2:16" ht="18.75" x14ac:dyDescent="0.25">
      <c r="B22" s="33">
        <f t="shared" si="1"/>
        <v>14</v>
      </c>
      <c r="C22" s="33" t="s">
        <v>72</v>
      </c>
      <c r="D22" s="72" t="s">
        <v>91</v>
      </c>
      <c r="E22" s="73"/>
      <c r="F22" s="73"/>
      <c r="G22" s="73"/>
      <c r="H22" s="73"/>
      <c r="I22" s="74"/>
      <c r="J22" s="34">
        <v>78.099999999999994</v>
      </c>
      <c r="K22" s="34">
        <v>79</v>
      </c>
      <c r="L22" s="34">
        <v>74.5</v>
      </c>
      <c r="M22" s="34"/>
      <c r="N22" s="34"/>
      <c r="O22" s="34"/>
      <c r="P22" s="36">
        <f t="shared" si="0"/>
        <v>57.9</v>
      </c>
    </row>
    <row r="23" spans="2:16" ht="18.75" x14ac:dyDescent="0.25">
      <c r="B23" s="33">
        <f t="shared" si="1"/>
        <v>15</v>
      </c>
      <c r="C23" s="33" t="s">
        <v>73</v>
      </c>
      <c r="D23" s="72" t="s">
        <v>92</v>
      </c>
      <c r="E23" s="73"/>
      <c r="F23" s="73"/>
      <c r="G23" s="73"/>
      <c r="H23" s="73"/>
      <c r="I23" s="74"/>
      <c r="J23" s="34">
        <v>78.3</v>
      </c>
      <c r="K23" s="34">
        <v>79.75</v>
      </c>
      <c r="L23" s="34">
        <v>74.5</v>
      </c>
      <c r="M23" s="34"/>
      <c r="N23" s="34"/>
      <c r="O23" s="34"/>
      <c r="P23" s="36">
        <f t="shared" si="0"/>
        <v>58.137500000000003</v>
      </c>
    </row>
    <row r="24" spans="2:16" ht="18.75" x14ac:dyDescent="0.25">
      <c r="B24" s="33">
        <f t="shared" si="1"/>
        <v>16</v>
      </c>
      <c r="C24" s="33" t="s">
        <v>74</v>
      </c>
      <c r="D24" s="72" t="s">
        <v>93</v>
      </c>
      <c r="E24" s="73"/>
      <c r="F24" s="73"/>
      <c r="G24" s="73"/>
      <c r="H24" s="73"/>
      <c r="I24" s="74"/>
      <c r="J24" s="34">
        <v>88.7</v>
      </c>
      <c r="K24" s="34">
        <v>75.25</v>
      </c>
      <c r="L24" s="34">
        <v>74.5</v>
      </c>
      <c r="M24" s="34"/>
      <c r="N24" s="34"/>
      <c r="O24" s="34"/>
      <c r="P24" s="36">
        <f t="shared" si="0"/>
        <v>59.612499999999997</v>
      </c>
    </row>
    <row r="25" spans="2:16" ht="18.75" x14ac:dyDescent="0.25">
      <c r="B25" s="33">
        <f>B24+1</f>
        <v>17</v>
      </c>
      <c r="C25" s="33" t="s">
        <v>75</v>
      </c>
      <c r="D25" s="72" t="s">
        <v>94</v>
      </c>
      <c r="E25" s="73"/>
      <c r="F25" s="73"/>
      <c r="G25" s="73"/>
      <c r="H25" s="73"/>
      <c r="I25" s="74"/>
      <c r="J25" s="34">
        <v>97.8</v>
      </c>
      <c r="K25" s="34">
        <v>89.25</v>
      </c>
      <c r="L25" s="34">
        <v>69.5</v>
      </c>
      <c r="M25" s="34"/>
      <c r="N25" s="34"/>
      <c r="O25" s="34"/>
      <c r="P25" s="36">
        <f t="shared" si="0"/>
        <v>64.137500000000003</v>
      </c>
    </row>
    <row r="26" spans="2:16" ht="18.75" x14ac:dyDescent="0.25">
      <c r="B26" s="33">
        <f t="shared" si="1"/>
        <v>18</v>
      </c>
      <c r="C26" s="33" t="s">
        <v>76</v>
      </c>
      <c r="D26" s="76" t="s">
        <v>95</v>
      </c>
      <c r="E26" s="76"/>
      <c r="F26" s="76"/>
      <c r="G26" s="76"/>
      <c r="H26" s="76"/>
      <c r="I26" s="76"/>
      <c r="J26" s="34">
        <v>89.9</v>
      </c>
      <c r="K26" s="34">
        <v>84</v>
      </c>
      <c r="L26" s="34">
        <v>77</v>
      </c>
      <c r="M26" s="34"/>
      <c r="N26" s="34"/>
      <c r="O26" s="37"/>
      <c r="P26" s="36">
        <f t="shared" si="0"/>
        <v>62.725000000000001</v>
      </c>
    </row>
    <row r="27" spans="2:16" ht="18.75" x14ac:dyDescent="0.25">
      <c r="B27" s="33">
        <f t="shared" si="1"/>
        <v>19</v>
      </c>
      <c r="C27" s="33" t="s">
        <v>77</v>
      </c>
      <c r="D27" s="76" t="s">
        <v>96</v>
      </c>
      <c r="E27" s="76"/>
      <c r="F27" s="76"/>
      <c r="G27" s="76"/>
      <c r="H27" s="76"/>
      <c r="I27" s="76"/>
      <c r="J27" s="34">
        <v>84.4</v>
      </c>
      <c r="K27" s="34">
        <v>93</v>
      </c>
      <c r="L27" s="34">
        <v>100</v>
      </c>
      <c r="M27" s="34"/>
      <c r="N27" s="34"/>
      <c r="O27" s="34"/>
      <c r="P27" s="36">
        <f t="shared" si="0"/>
        <v>69.349999999999994</v>
      </c>
    </row>
    <row r="28" spans="2:16" x14ac:dyDescent="0.25">
      <c r="C28" s="66"/>
      <c r="D28" s="66"/>
      <c r="E28" s="28"/>
    </row>
    <row r="29" spans="2:16" x14ac:dyDescent="0.25">
      <c r="C29" s="66"/>
      <c r="D29" s="66"/>
      <c r="E29" s="28"/>
      <c r="H29" s="75" t="s">
        <v>18</v>
      </c>
      <c r="I29" s="75"/>
      <c r="J29" s="31">
        <f t="shared" ref="J29:P29" si="2">COUNTIF(J9:J27,"&gt;=70")</f>
        <v>19</v>
      </c>
      <c r="K29" s="31">
        <f t="shared" si="2"/>
        <v>19</v>
      </c>
      <c r="L29" s="31">
        <f t="shared" si="2"/>
        <v>18</v>
      </c>
      <c r="M29" s="31">
        <f t="shared" si="2"/>
        <v>0</v>
      </c>
      <c r="N29" s="31">
        <f t="shared" si="2"/>
        <v>0</v>
      </c>
      <c r="O29" s="31">
        <f t="shared" si="2"/>
        <v>0</v>
      </c>
      <c r="P29" s="38">
        <f t="shared" si="2"/>
        <v>2</v>
      </c>
    </row>
    <row r="30" spans="2:16" x14ac:dyDescent="0.25">
      <c r="C30" s="66"/>
      <c r="D30" s="66"/>
      <c r="E30" s="39"/>
      <c r="H30" s="75" t="s">
        <v>19</v>
      </c>
      <c r="I30" s="75"/>
      <c r="J30" s="31">
        <f t="shared" ref="J30:P30" si="3">COUNTIF(J9:J28,"&lt;70")</f>
        <v>0</v>
      </c>
      <c r="K30" s="31">
        <f t="shared" si="3"/>
        <v>0</v>
      </c>
      <c r="L30" s="31">
        <f t="shared" si="3"/>
        <v>1</v>
      </c>
      <c r="M30" s="31">
        <f t="shared" si="3"/>
        <v>0</v>
      </c>
      <c r="N30" s="31">
        <f t="shared" si="3"/>
        <v>0</v>
      </c>
      <c r="O30" s="31">
        <f t="shared" si="3"/>
        <v>0</v>
      </c>
      <c r="P30" s="38">
        <f t="shared" si="3"/>
        <v>17</v>
      </c>
    </row>
    <row r="31" spans="2:16" x14ac:dyDescent="0.25">
      <c r="C31" s="66"/>
      <c r="D31" s="66"/>
      <c r="E31" s="66"/>
      <c r="H31" s="75" t="s">
        <v>20</v>
      </c>
      <c r="I31" s="75"/>
      <c r="J31" s="31">
        <f t="shared" ref="J31:P31" si="4">COUNT(J9:J27)</f>
        <v>19</v>
      </c>
      <c r="K31" s="31">
        <f t="shared" si="4"/>
        <v>19</v>
      </c>
      <c r="L31" s="31">
        <f t="shared" si="4"/>
        <v>19</v>
      </c>
      <c r="M31" s="31">
        <f t="shared" si="4"/>
        <v>0</v>
      </c>
      <c r="N31" s="31">
        <f t="shared" si="4"/>
        <v>0</v>
      </c>
      <c r="O31" s="31">
        <f t="shared" si="4"/>
        <v>0</v>
      </c>
      <c r="P31" s="38">
        <f t="shared" si="4"/>
        <v>19</v>
      </c>
    </row>
    <row r="32" spans="2:16" x14ac:dyDescent="0.25">
      <c r="C32" s="66"/>
      <c r="D32" s="66"/>
      <c r="E32" s="28"/>
      <c r="H32" s="78" t="s">
        <v>15</v>
      </c>
      <c r="I32" s="78"/>
      <c r="J32" s="40">
        <f>J29/J31</f>
        <v>1</v>
      </c>
      <c r="K32" s="41">
        <f t="shared" ref="K32:P32" si="5">K29/K31</f>
        <v>1</v>
      </c>
      <c r="L32" s="41">
        <f t="shared" si="5"/>
        <v>0.94736842105263153</v>
      </c>
      <c r="M32" s="41" t="e">
        <f t="shared" si="5"/>
        <v>#DIV/0!</v>
      </c>
      <c r="N32" s="41" t="e">
        <f t="shared" si="5"/>
        <v>#DIV/0!</v>
      </c>
      <c r="O32" s="41" t="e">
        <f t="shared" si="5"/>
        <v>#DIV/0!</v>
      </c>
      <c r="P32" s="42">
        <f t="shared" si="5"/>
        <v>0.10526315789473684</v>
      </c>
    </row>
    <row r="33" spans="3:16" x14ac:dyDescent="0.25">
      <c r="C33" s="66"/>
      <c r="D33" s="66"/>
      <c r="E33" s="28"/>
      <c r="H33" s="78" t="s">
        <v>16</v>
      </c>
      <c r="I33" s="78"/>
      <c r="J33" s="40">
        <f>J30/J31</f>
        <v>0</v>
      </c>
      <c r="K33" s="40">
        <f t="shared" ref="K33:P33" si="6">K30/K31</f>
        <v>0</v>
      </c>
      <c r="L33" s="41">
        <f t="shared" si="6"/>
        <v>5.2631578947368418E-2</v>
      </c>
      <c r="M33" s="41" t="e">
        <f t="shared" si="6"/>
        <v>#DIV/0!</v>
      </c>
      <c r="N33" s="41" t="e">
        <f t="shared" si="6"/>
        <v>#DIV/0!</v>
      </c>
      <c r="O33" s="41" t="e">
        <f t="shared" si="6"/>
        <v>#DIV/0!</v>
      </c>
      <c r="P33" s="42">
        <f t="shared" si="6"/>
        <v>0.89473684210526316</v>
      </c>
    </row>
    <row r="34" spans="3:16" x14ac:dyDescent="0.25">
      <c r="C34" s="66"/>
      <c r="D34" s="66"/>
      <c r="E34" s="39"/>
    </row>
    <row r="35" spans="3:16" x14ac:dyDescent="0.25">
      <c r="C35" s="28"/>
      <c r="D35" s="28"/>
      <c r="E35" s="39"/>
    </row>
    <row r="37" spans="3:16" x14ac:dyDescent="0.25">
      <c r="J37" s="79"/>
      <c r="K37" s="79"/>
      <c r="L37" s="79"/>
      <c r="M37" s="79"/>
      <c r="N37" s="79"/>
      <c r="O37" s="79"/>
    </row>
    <row r="38" spans="3:16" x14ac:dyDescent="0.25">
      <c r="J38" s="77" t="s">
        <v>17</v>
      </c>
      <c r="K38" s="77"/>
      <c r="L38" s="77"/>
      <c r="M38" s="77"/>
      <c r="N38" s="77"/>
      <c r="O38" s="77"/>
    </row>
  </sheetData>
  <mergeCells count="42">
    <mergeCell ref="J38:O38"/>
    <mergeCell ref="C32:D32"/>
    <mergeCell ref="H32:I32"/>
    <mergeCell ref="C33:D33"/>
    <mergeCell ref="H33:I33"/>
    <mergeCell ref="C34:D34"/>
    <mergeCell ref="J37:O37"/>
    <mergeCell ref="C29:D29"/>
    <mergeCell ref="H29:I29"/>
    <mergeCell ref="C30:D30"/>
    <mergeCell ref="H30:I30"/>
    <mergeCell ref="C31:E31"/>
    <mergeCell ref="H31:I31"/>
    <mergeCell ref="C28:D28"/>
    <mergeCell ref="D26:I26"/>
    <mergeCell ref="D27:I27"/>
    <mergeCell ref="D20:I20"/>
    <mergeCell ref="D21:I21"/>
    <mergeCell ref="D22:I22"/>
    <mergeCell ref="D23:I23"/>
    <mergeCell ref="D24:I24"/>
    <mergeCell ref="D25:I25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O6"/>
    <mergeCell ref="B2:O2"/>
    <mergeCell ref="C3:O3"/>
    <mergeCell ref="D4:G4"/>
    <mergeCell ref="J4:K4"/>
    <mergeCell ref="N4:O4"/>
  </mergeCells>
  <phoneticPr fontId="6" type="noConversion"/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BD2D-E360-4C22-ABCD-FBF0C916BD27}">
  <dimension ref="B2:P38"/>
  <sheetViews>
    <sheetView topLeftCell="A4" zoomScale="93" workbookViewId="0">
      <selection activeCell="A4" sqref="A4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3"/>
      <c r="M2" s="3"/>
    </row>
    <row r="3" spans="2:16" x14ac:dyDescent="0.2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1"/>
      <c r="M3" s="1"/>
    </row>
    <row r="4" spans="2:16" x14ac:dyDescent="0.25">
      <c r="C4" t="s">
        <v>0</v>
      </c>
      <c r="D4" s="63" t="str">
        <f>'PARCIALES 505 C'!D4:G4</f>
        <v>GESTION ESTRATEGICA DE CAPITAL HUMANO II</v>
      </c>
      <c r="E4" s="63"/>
      <c r="F4" s="63"/>
      <c r="G4" s="63"/>
      <c r="I4" t="s">
        <v>1</v>
      </c>
      <c r="J4" s="64" t="str">
        <f>'PARCIALES 505 C'!J4:K4</f>
        <v>505 C</v>
      </c>
      <c r="K4" s="64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64" t="str">
        <f>'PARCIALES 505 C'!D6:G6</f>
        <v>SEP 23 - ENE 24</v>
      </c>
      <c r="E6" s="64"/>
      <c r="F6" s="64"/>
      <c r="G6" s="64"/>
      <c r="I6" s="53" t="s">
        <v>21</v>
      </c>
      <c r="J6" s="53"/>
      <c r="K6" s="2" t="str">
        <f>'PARCIALES 505 C'!K6:O6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59" t="s">
        <v>5</v>
      </c>
      <c r="E8" s="59"/>
      <c r="F8" s="59"/>
      <c r="G8" s="59"/>
      <c r="H8" s="59"/>
      <c r="I8" s="59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505 C'!C9</f>
        <v>211U0211</v>
      </c>
      <c r="D9" s="80" t="str">
        <f>'PARCIALES 505 C'!D9:I9</f>
        <v>BAXIN NIETO VANYELI ALEJANDRA</v>
      </c>
      <c r="E9" s="81"/>
      <c r="F9" s="81"/>
      <c r="G9" s="81"/>
      <c r="H9" s="81"/>
      <c r="I9" s="82"/>
      <c r="J9" s="13">
        <f>'PARCIALES 505 C'!P9</f>
        <v>63.9375</v>
      </c>
      <c r="K9" s="13">
        <f t="shared" ref="K9:K27" si="0">+J9</f>
        <v>63.9375</v>
      </c>
    </row>
    <row r="10" spans="2:16" x14ac:dyDescent="0.25">
      <c r="B10" s="7">
        <f>B9+1</f>
        <v>2</v>
      </c>
      <c r="C10" s="7" t="str">
        <f>'PARCIALES 505 C'!C10</f>
        <v>211U0220</v>
      </c>
      <c r="D10" s="80" t="str">
        <f>'PARCIALES 505 C'!D10:I10</f>
        <v>CASAS PIO KAREN MONSERRATH</v>
      </c>
      <c r="E10" s="81"/>
      <c r="F10" s="81"/>
      <c r="G10" s="81"/>
      <c r="H10" s="81"/>
      <c r="I10" s="82"/>
      <c r="J10" s="13">
        <f>'PARCIALES 505 C'!P10</f>
        <v>73.45</v>
      </c>
      <c r="K10" s="13">
        <f t="shared" si="0"/>
        <v>73.45</v>
      </c>
    </row>
    <row r="11" spans="2:16" x14ac:dyDescent="0.25">
      <c r="B11" s="7">
        <f t="shared" ref="B11:B27" si="1">B10+1</f>
        <v>3</v>
      </c>
      <c r="C11" s="7" t="str">
        <f>'PARCIALES 505 C'!C11</f>
        <v>211U0227</v>
      </c>
      <c r="D11" s="80" t="str">
        <f>'PARCIALES 505 C'!D11:I11</f>
        <v>COBIX MARTINEZ ALEJANDRA GUADALUPE</v>
      </c>
      <c r="E11" s="81"/>
      <c r="F11" s="81"/>
      <c r="G11" s="81"/>
      <c r="H11" s="81"/>
      <c r="I11" s="82"/>
      <c r="J11" s="13">
        <f>'PARCIALES 505 C'!P11</f>
        <v>58.237499999999997</v>
      </c>
      <c r="K11" s="13">
        <f t="shared" si="0"/>
        <v>58.237499999999997</v>
      </c>
    </row>
    <row r="12" spans="2:16" x14ac:dyDescent="0.25">
      <c r="B12" s="7">
        <f t="shared" si="1"/>
        <v>4</v>
      </c>
      <c r="C12" s="7" t="str">
        <f>'PARCIALES 505 C'!C12</f>
        <v>211U0238</v>
      </c>
      <c r="D12" s="80" t="str">
        <f>'PARCIALES 505 C'!D12:I12</f>
        <v>GUTIERREZ ARRES ANGEL EMMANUEL</v>
      </c>
      <c r="E12" s="81"/>
      <c r="F12" s="81"/>
      <c r="G12" s="81"/>
      <c r="H12" s="81"/>
      <c r="I12" s="82"/>
      <c r="J12" s="13">
        <f>'PARCIALES 505 C'!P12</f>
        <v>52.5</v>
      </c>
      <c r="K12" s="13">
        <f t="shared" si="0"/>
        <v>52.5</v>
      </c>
    </row>
    <row r="13" spans="2:16" x14ac:dyDescent="0.25">
      <c r="B13" s="7">
        <f t="shared" si="1"/>
        <v>5</v>
      </c>
      <c r="C13" s="7" t="str">
        <f>'PARCIALES 505 C'!C13</f>
        <v>211U0244</v>
      </c>
      <c r="D13" s="80" t="str">
        <f>'PARCIALES 505 C'!D13:I13</f>
        <v>LOPEZ AGUILERA MIXZY YANITH</v>
      </c>
      <c r="E13" s="81"/>
      <c r="F13" s="81"/>
      <c r="G13" s="81"/>
      <c r="H13" s="81"/>
      <c r="I13" s="82"/>
      <c r="J13" s="13">
        <f>'PARCIALES 505 C'!P13</f>
        <v>70.7</v>
      </c>
      <c r="K13" s="13">
        <f t="shared" si="0"/>
        <v>70.7</v>
      </c>
    </row>
    <row r="14" spans="2:16" x14ac:dyDescent="0.25">
      <c r="B14" s="7">
        <f t="shared" si="1"/>
        <v>6</v>
      </c>
      <c r="C14" s="7" t="str">
        <f>'PARCIALES 505 C'!C14</f>
        <v>211U0248</v>
      </c>
      <c r="D14" s="80" t="str">
        <f>'PARCIALES 505 C'!D14:I14</f>
        <v>MACARIO VELASCO JOSE ALBERTO</v>
      </c>
      <c r="E14" s="81"/>
      <c r="F14" s="81"/>
      <c r="G14" s="81"/>
      <c r="H14" s="81"/>
      <c r="I14" s="82"/>
      <c r="J14" s="13">
        <f>'PARCIALES 505 C'!P14</f>
        <v>62.9</v>
      </c>
      <c r="K14" s="13">
        <f t="shared" si="0"/>
        <v>62.9</v>
      </c>
    </row>
    <row r="15" spans="2:16" x14ac:dyDescent="0.25">
      <c r="B15" s="7">
        <f t="shared" si="1"/>
        <v>7</v>
      </c>
      <c r="C15" s="7" t="str">
        <f>'PARCIALES 505 C'!C15</f>
        <v>211U0257</v>
      </c>
      <c r="D15" s="80" t="str">
        <f>'PARCIALES 505 C'!D15:I15</f>
        <v>OSTO MACARIO NADIA DEL ROSARIO</v>
      </c>
      <c r="E15" s="81"/>
      <c r="F15" s="81"/>
      <c r="G15" s="81"/>
      <c r="H15" s="81"/>
      <c r="I15" s="82"/>
      <c r="J15" s="13">
        <f>'PARCIALES 505 C'!P15</f>
        <v>61.674999999999997</v>
      </c>
      <c r="K15" s="13">
        <f t="shared" si="0"/>
        <v>61.674999999999997</v>
      </c>
      <c r="P15" s="18"/>
    </row>
    <row r="16" spans="2:16" x14ac:dyDescent="0.25">
      <c r="B16" s="7">
        <f t="shared" si="1"/>
        <v>8</v>
      </c>
      <c r="C16" s="7" t="str">
        <f>'PARCIALES 505 C'!C16</f>
        <v>211U0258</v>
      </c>
      <c r="D16" s="80" t="str">
        <f>'PARCIALES 505 C'!D16:I16</f>
        <v>PAVON BLANCO MIGUEL ANGEL</v>
      </c>
      <c r="E16" s="81"/>
      <c r="F16" s="81"/>
      <c r="G16" s="81"/>
      <c r="H16" s="81"/>
      <c r="I16" s="82"/>
      <c r="J16" s="13">
        <f>'PARCIALES 505 C'!P16</f>
        <v>57.325000000000003</v>
      </c>
      <c r="K16" s="13">
        <f t="shared" si="0"/>
        <v>57.325000000000003</v>
      </c>
    </row>
    <row r="17" spans="2:11" x14ac:dyDescent="0.25">
      <c r="B17" s="7">
        <f t="shared" si="1"/>
        <v>9</v>
      </c>
      <c r="C17" s="7" t="str">
        <f>'PARCIALES 505 C'!C17</f>
        <v>211U0262</v>
      </c>
      <c r="D17" s="80" t="str">
        <f>'PARCIALES 505 C'!D17:I17</f>
        <v>POLITO BARRAGAN ERICK</v>
      </c>
      <c r="E17" s="81"/>
      <c r="F17" s="81"/>
      <c r="G17" s="81"/>
      <c r="H17" s="81"/>
      <c r="I17" s="82"/>
      <c r="J17" s="13">
        <f>'PARCIALES 505 C'!P17</f>
        <v>61.5625</v>
      </c>
      <c r="K17" s="13">
        <f t="shared" si="0"/>
        <v>61.5625</v>
      </c>
    </row>
    <row r="18" spans="2:11" x14ac:dyDescent="0.25">
      <c r="B18" s="7">
        <f t="shared" si="1"/>
        <v>10</v>
      </c>
      <c r="C18" s="7" t="str">
        <f>'PARCIALES 505 C'!C18</f>
        <v>211U0263</v>
      </c>
      <c r="D18" s="80" t="str">
        <f>'PARCIALES 505 C'!D18:I18</f>
        <v>POLITO MIXTEGA LIZBETH DEL CARMEN</v>
      </c>
      <c r="E18" s="81"/>
      <c r="F18" s="81"/>
      <c r="G18" s="81"/>
      <c r="H18" s="81"/>
      <c r="I18" s="82"/>
      <c r="J18" s="13">
        <f>'PARCIALES 505 C'!P18</f>
        <v>64.275000000000006</v>
      </c>
      <c r="K18" s="13">
        <f t="shared" si="0"/>
        <v>64.275000000000006</v>
      </c>
    </row>
    <row r="19" spans="2:11" x14ac:dyDescent="0.25">
      <c r="B19" s="7">
        <f t="shared" si="1"/>
        <v>11</v>
      </c>
      <c r="C19" s="7" t="str">
        <f>'PARCIALES 505 C'!C19</f>
        <v>211U0264</v>
      </c>
      <c r="D19" s="80" t="str">
        <f>'PARCIALES 505 C'!D19:I19</f>
        <v>POMPEYO TEPACH LETHZY YARELI</v>
      </c>
      <c r="E19" s="81"/>
      <c r="F19" s="81"/>
      <c r="G19" s="81"/>
      <c r="H19" s="81"/>
      <c r="I19" s="82"/>
      <c r="J19" s="13">
        <f>'PARCIALES 505 C'!P19</f>
        <v>57.362499999999997</v>
      </c>
      <c r="K19" s="13">
        <f t="shared" si="0"/>
        <v>57.362499999999997</v>
      </c>
    </row>
    <row r="20" spans="2:11" x14ac:dyDescent="0.25">
      <c r="B20" s="7">
        <f t="shared" si="1"/>
        <v>12</v>
      </c>
      <c r="C20" s="7" t="str">
        <f>'PARCIALES 505 C'!C20</f>
        <v>211U0619</v>
      </c>
      <c r="D20" s="80" t="str">
        <f>'PARCIALES 505 C'!D20:I20</f>
        <v>PONCIANO MALAGA KARLA OLIVIA</v>
      </c>
      <c r="E20" s="81"/>
      <c r="F20" s="81"/>
      <c r="G20" s="81"/>
      <c r="H20" s="81"/>
      <c r="I20" s="82"/>
      <c r="J20" s="13">
        <f>'PARCIALES 505 C'!P20</f>
        <v>63.762500000000003</v>
      </c>
      <c r="K20" s="13">
        <f t="shared" si="0"/>
        <v>63.762500000000003</v>
      </c>
    </row>
    <row r="21" spans="2:11" x14ac:dyDescent="0.25">
      <c r="B21" s="7">
        <f t="shared" si="1"/>
        <v>13</v>
      </c>
      <c r="C21" s="7" t="str">
        <f>'PARCIALES 505 C'!C21</f>
        <v>211U0653</v>
      </c>
      <c r="D21" s="80" t="str">
        <f>'PARCIALES 505 C'!D21:I21</f>
        <v>RAMIREZ PEREZ ADOLFO</v>
      </c>
      <c r="E21" s="81"/>
      <c r="F21" s="81"/>
      <c r="G21" s="81"/>
      <c r="H21" s="81"/>
      <c r="I21" s="82"/>
      <c r="J21" s="13">
        <f>'PARCIALES 505 C'!P21</f>
        <v>59.45</v>
      </c>
      <c r="K21" s="13">
        <f t="shared" si="0"/>
        <v>59.45</v>
      </c>
    </row>
    <row r="22" spans="2:11" x14ac:dyDescent="0.25">
      <c r="B22" s="7">
        <f t="shared" si="1"/>
        <v>14</v>
      </c>
      <c r="C22" s="7" t="str">
        <f>'PARCIALES 505 C'!C22</f>
        <v>211U0269</v>
      </c>
      <c r="D22" s="80" t="str">
        <f>'PARCIALES 505 C'!D22:I22</f>
        <v>REYES DOMINGUEZ LUCERO DE LOS ANGELES</v>
      </c>
      <c r="E22" s="81"/>
      <c r="F22" s="81"/>
      <c r="G22" s="81"/>
      <c r="H22" s="81"/>
      <c r="I22" s="82"/>
      <c r="J22" s="13">
        <f>'PARCIALES 505 C'!P22</f>
        <v>57.9</v>
      </c>
      <c r="K22" s="13">
        <f t="shared" si="0"/>
        <v>57.9</v>
      </c>
    </row>
    <row r="23" spans="2:11" x14ac:dyDescent="0.25">
      <c r="B23" s="7">
        <f t="shared" si="1"/>
        <v>15</v>
      </c>
      <c r="C23" s="7" t="str">
        <f>'PARCIALES 505 C'!C23</f>
        <v>211U0277</v>
      </c>
      <c r="D23" s="80" t="str">
        <f>'PARCIALES 505 C'!D23:I23</f>
        <v>TEGOMA GONZALEZ DAYRA</v>
      </c>
      <c r="E23" s="81"/>
      <c r="F23" s="81"/>
      <c r="G23" s="81"/>
      <c r="H23" s="81"/>
      <c r="I23" s="82"/>
      <c r="J23" s="13">
        <f>'PARCIALES 505 C'!P23</f>
        <v>58.137500000000003</v>
      </c>
      <c r="K23" s="13">
        <f t="shared" si="0"/>
        <v>58.137500000000003</v>
      </c>
    </row>
    <row r="24" spans="2:11" x14ac:dyDescent="0.25">
      <c r="B24" s="7">
        <f t="shared" si="1"/>
        <v>16</v>
      </c>
      <c r="C24" s="7" t="str">
        <f>'PARCIALES 505 C'!C24</f>
        <v>211U0283</v>
      </c>
      <c r="D24" s="80" t="str">
        <f>'PARCIALES 505 C'!D24:I24</f>
        <v>VAZQUEZ CHAPOL KARLA LARISSA</v>
      </c>
      <c r="E24" s="81"/>
      <c r="F24" s="81"/>
      <c r="G24" s="81"/>
      <c r="H24" s="81"/>
      <c r="I24" s="82"/>
      <c r="J24" s="13">
        <f>'PARCIALES 505 C'!P24</f>
        <v>59.612499999999997</v>
      </c>
      <c r="K24" s="13">
        <f t="shared" si="0"/>
        <v>59.612499999999997</v>
      </c>
    </row>
    <row r="25" spans="2:11" x14ac:dyDescent="0.25">
      <c r="B25" s="7">
        <f t="shared" si="1"/>
        <v>17</v>
      </c>
      <c r="C25" s="7" t="str">
        <f>'PARCIALES 505 C'!C25</f>
        <v>211U0285</v>
      </c>
      <c r="D25" s="80" t="str">
        <f>'PARCIALES 505 C'!D25:I25</f>
        <v>VELAZCO BAXIN MIGUEL ANGEL</v>
      </c>
      <c r="E25" s="81"/>
      <c r="F25" s="81"/>
      <c r="G25" s="81"/>
      <c r="H25" s="81"/>
      <c r="I25" s="82"/>
      <c r="J25" s="13">
        <f>'PARCIALES 505 C'!P25</f>
        <v>64.137500000000003</v>
      </c>
      <c r="K25" s="13">
        <f t="shared" si="0"/>
        <v>64.137500000000003</v>
      </c>
    </row>
    <row r="26" spans="2:11" x14ac:dyDescent="0.25">
      <c r="B26" s="7">
        <f t="shared" si="1"/>
        <v>18</v>
      </c>
      <c r="C26" s="7" t="str">
        <f>'PARCIALES 505 C'!C26</f>
        <v>211U0287</v>
      </c>
      <c r="D26" s="80" t="str">
        <f>'PARCIALES 505 C'!D26:I26</f>
        <v>XOLO CARDENAS VIRIDIANA</v>
      </c>
      <c r="E26" s="81"/>
      <c r="F26" s="81"/>
      <c r="G26" s="81"/>
      <c r="H26" s="81"/>
      <c r="I26" s="82"/>
      <c r="J26" s="13">
        <f>'PARCIALES 505 C'!P26</f>
        <v>62.725000000000001</v>
      </c>
      <c r="K26" s="13">
        <f t="shared" si="0"/>
        <v>62.725000000000001</v>
      </c>
    </row>
    <row r="27" spans="2:11" x14ac:dyDescent="0.25">
      <c r="B27" s="7">
        <f t="shared" si="1"/>
        <v>19</v>
      </c>
      <c r="C27" s="7" t="str">
        <f>'PARCIALES 505 C'!C27</f>
        <v>211U0288</v>
      </c>
      <c r="D27" s="80" t="str">
        <f>'PARCIALES 505 C'!D27:I27</f>
        <v>XOLO SANTOS ANGELICA</v>
      </c>
      <c r="E27" s="81"/>
      <c r="F27" s="81"/>
      <c r="G27" s="81"/>
      <c r="H27" s="81"/>
      <c r="I27" s="82"/>
      <c r="J27" s="13">
        <f>'PARCIALES 505 C'!P27</f>
        <v>69.349999999999994</v>
      </c>
      <c r="K27" s="13">
        <f t="shared" si="0"/>
        <v>69.349999999999994</v>
      </c>
    </row>
    <row r="28" spans="2:11" x14ac:dyDescent="0.25">
      <c r="C28" s="53"/>
      <c r="D28" s="53"/>
      <c r="E28" s="1"/>
    </row>
    <row r="29" spans="2:11" x14ac:dyDescent="0.25">
      <c r="C29" s="53"/>
      <c r="D29" s="53"/>
      <c r="E29" s="1"/>
      <c r="H29" s="59" t="s">
        <v>18</v>
      </c>
      <c r="I29" s="59"/>
      <c r="J29" s="5">
        <f>COUNTIF(K9:K27,"&gt;=70")</f>
        <v>2</v>
      </c>
      <c r="K29" s="1"/>
    </row>
    <row r="30" spans="2:11" x14ac:dyDescent="0.25">
      <c r="C30" s="53"/>
      <c r="D30" s="53"/>
      <c r="E30" s="9"/>
      <c r="H30" s="59" t="s">
        <v>19</v>
      </c>
      <c r="I30" s="59"/>
      <c r="J30" s="5">
        <f>COUNTIF(K9:K27,"&lt;70")</f>
        <v>17</v>
      </c>
      <c r="K30" s="1"/>
    </row>
    <row r="31" spans="2:11" x14ac:dyDescent="0.25">
      <c r="C31" s="53"/>
      <c r="D31" s="53"/>
      <c r="E31" s="53"/>
      <c r="H31" s="59" t="s">
        <v>20</v>
      </c>
      <c r="I31" s="59"/>
      <c r="J31" s="5">
        <f>COUNT(J9:J27)</f>
        <v>19</v>
      </c>
      <c r="K31" s="1"/>
    </row>
    <row r="32" spans="2:11" x14ac:dyDescent="0.25">
      <c r="C32" s="53"/>
      <c r="D32" s="53"/>
      <c r="E32" s="1"/>
      <c r="H32" s="56" t="s">
        <v>15</v>
      </c>
      <c r="I32" s="56"/>
      <c r="J32" s="10">
        <f>J29/J31</f>
        <v>0.10526315789473684</v>
      </c>
      <c r="K32" s="16"/>
    </row>
    <row r="33" spans="3:11" x14ac:dyDescent="0.25">
      <c r="C33" s="53"/>
      <c r="D33" s="53"/>
      <c r="E33" s="1"/>
      <c r="H33" s="56" t="s">
        <v>16</v>
      </c>
      <c r="I33" s="56"/>
      <c r="J33" s="10">
        <f>J30/J31</f>
        <v>0.89473684210526316</v>
      </c>
      <c r="K33" s="17"/>
    </row>
    <row r="34" spans="3:11" x14ac:dyDescent="0.25">
      <c r="C34" s="53"/>
      <c r="D34" s="53"/>
      <c r="E34" s="9"/>
    </row>
    <row r="35" spans="3:11" x14ac:dyDescent="0.25">
      <c r="C35" s="1"/>
      <c r="D35" s="1"/>
      <c r="E35" s="9"/>
    </row>
    <row r="37" spans="3:11" x14ac:dyDescent="0.25">
      <c r="J37" s="53"/>
      <c r="K37" s="53"/>
    </row>
    <row r="38" spans="3:11" x14ac:dyDescent="0.25">
      <c r="J38" s="54"/>
      <c r="K38" s="54"/>
    </row>
  </sheetData>
  <mergeCells count="40">
    <mergeCell ref="C30:D30"/>
    <mergeCell ref="H30:I30"/>
    <mergeCell ref="C31:E31"/>
    <mergeCell ref="H31:I31"/>
    <mergeCell ref="J38:K38"/>
    <mergeCell ref="C32:D32"/>
    <mergeCell ref="H32:I32"/>
    <mergeCell ref="C33:D33"/>
    <mergeCell ref="H33:I33"/>
    <mergeCell ref="C34:D34"/>
    <mergeCell ref="J37:K37"/>
    <mergeCell ref="D26:I26"/>
    <mergeCell ref="D27:I27"/>
    <mergeCell ref="C28:D28"/>
    <mergeCell ref="C29:D29"/>
    <mergeCell ref="H29:I29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6F53A-67CA-4928-8C15-15611E84BD99}">
  <dimension ref="B2:Q50"/>
  <sheetViews>
    <sheetView zoomScale="83" workbookViewId="0">
      <selection activeCell="L9" sqref="L9"/>
    </sheetView>
  </sheetViews>
  <sheetFormatPr baseColWidth="10" defaultColWidth="10.7109375" defaultRowHeight="15" x14ac:dyDescent="0.25"/>
  <cols>
    <col min="1" max="1" width="1.42578125" style="27" customWidth="1"/>
    <col min="2" max="2" width="5" style="27" customWidth="1"/>
    <col min="3" max="3" width="13" style="27" bestFit="1" customWidth="1"/>
    <col min="4" max="7" width="10.85546875" style="27" customWidth="1"/>
    <col min="8" max="8" width="5" style="27" customWidth="1"/>
    <col min="9" max="9" width="7.5703125" style="27" customWidth="1"/>
    <col min="10" max="10" width="7.85546875" style="27" customWidth="1"/>
    <col min="11" max="14" width="6.42578125" style="27" customWidth="1"/>
    <col min="15" max="15" width="6.7109375" style="27" customWidth="1"/>
    <col min="16" max="16" width="7.42578125" style="27" customWidth="1"/>
    <col min="17" max="17" width="1.42578125" style="27" customWidth="1"/>
    <col min="18" max="18" width="5.5703125" style="27" customWidth="1"/>
    <col min="19" max="16384" width="10.7109375" style="27"/>
  </cols>
  <sheetData>
    <row r="2" spans="2:17" ht="15.75" x14ac:dyDescent="0.2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26"/>
      <c r="Q2" s="26"/>
    </row>
    <row r="3" spans="2:17" x14ac:dyDescent="0.25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28"/>
      <c r="Q3" s="28"/>
    </row>
    <row r="4" spans="2:17" ht="15.75" x14ac:dyDescent="0.25">
      <c r="C4" s="27" t="s">
        <v>0</v>
      </c>
      <c r="D4" s="86" t="s">
        <v>97</v>
      </c>
      <c r="E4" s="86"/>
      <c r="F4" s="86"/>
      <c r="G4" s="86"/>
      <c r="I4" s="27" t="s">
        <v>1</v>
      </c>
      <c r="J4" s="65" t="s">
        <v>98</v>
      </c>
      <c r="K4" s="65"/>
      <c r="M4" s="27" t="s">
        <v>2</v>
      </c>
      <c r="N4" s="71">
        <f>'PARCIALES 505B'!N4:O4</f>
        <v>45259</v>
      </c>
      <c r="O4" s="71"/>
    </row>
    <row r="5" spans="2:17" ht="6.75" customHeight="1" x14ac:dyDescent="0.25">
      <c r="D5" s="29"/>
      <c r="E5" s="29"/>
      <c r="F5" s="29"/>
      <c r="G5" s="29"/>
    </row>
    <row r="6" spans="2:17" ht="15.75" x14ac:dyDescent="0.25">
      <c r="C6" s="27" t="s">
        <v>3</v>
      </c>
      <c r="D6" s="65" t="str">
        <f>'PARCIALES 505B'!D6:G6</f>
        <v>SEP 23 - ENE 24</v>
      </c>
      <c r="E6" s="65"/>
      <c r="F6" s="65"/>
      <c r="G6" s="65"/>
      <c r="I6" s="66" t="s">
        <v>21</v>
      </c>
      <c r="J6" s="66"/>
      <c r="K6" s="67" t="str">
        <f>'PARCIALES 505B'!K6:O6</f>
        <v>L.C. GUILLERMO MORALES CADENA</v>
      </c>
      <c r="L6" s="67"/>
      <c r="M6" s="67"/>
      <c r="N6" s="67"/>
      <c r="O6" s="67"/>
    </row>
    <row r="7" spans="2:17" ht="11.25" customHeight="1" x14ac:dyDescent="0.25"/>
    <row r="8" spans="2:17" x14ac:dyDescent="0.25">
      <c r="B8" s="30" t="s">
        <v>4</v>
      </c>
      <c r="C8" s="31" t="s">
        <v>6</v>
      </c>
      <c r="D8" s="87" t="s">
        <v>5</v>
      </c>
      <c r="E8" s="88"/>
      <c r="F8" s="88"/>
      <c r="G8" s="88"/>
      <c r="H8" s="88"/>
      <c r="I8" s="89"/>
      <c r="J8" s="31" t="s">
        <v>7</v>
      </c>
      <c r="K8" s="31" t="s">
        <v>10</v>
      </c>
      <c r="L8" s="31" t="s">
        <v>11</v>
      </c>
      <c r="M8" s="31" t="s">
        <v>12</v>
      </c>
      <c r="N8" s="31" t="s">
        <v>13</v>
      </c>
      <c r="O8" s="31" t="s">
        <v>14</v>
      </c>
      <c r="P8" s="32" t="s">
        <v>24</v>
      </c>
    </row>
    <row r="9" spans="2:17" ht="18.75" x14ac:dyDescent="0.25">
      <c r="B9" s="33">
        <v>1</v>
      </c>
      <c r="C9" s="33" t="s">
        <v>99</v>
      </c>
      <c r="D9" s="83" t="s">
        <v>130</v>
      </c>
      <c r="E9" s="84"/>
      <c r="F9" s="84"/>
      <c r="G9" s="84"/>
      <c r="H9" s="84"/>
      <c r="I9" s="85"/>
      <c r="J9" s="34">
        <v>98</v>
      </c>
      <c r="K9" s="34">
        <v>90</v>
      </c>
      <c r="L9" s="35"/>
      <c r="M9" s="34"/>
      <c r="N9" s="34"/>
      <c r="O9" s="34"/>
      <c r="P9" s="36">
        <f>SUM(J9:O9)/3</f>
        <v>62.666666666666664</v>
      </c>
    </row>
    <row r="10" spans="2:17" ht="18.75" x14ac:dyDescent="0.25">
      <c r="B10" s="33">
        <f>B9+1</f>
        <v>2</v>
      </c>
      <c r="C10" s="33" t="s">
        <v>100</v>
      </c>
      <c r="D10" s="83" t="s">
        <v>131</v>
      </c>
      <c r="E10" s="84"/>
      <c r="F10" s="84"/>
      <c r="G10" s="84"/>
      <c r="H10" s="84"/>
      <c r="I10" s="85"/>
      <c r="J10" s="34">
        <v>93</v>
      </c>
      <c r="K10" s="34">
        <v>90</v>
      </c>
      <c r="L10" s="34"/>
      <c r="M10" s="34"/>
      <c r="N10" s="34"/>
      <c r="O10" s="34"/>
      <c r="P10" s="36">
        <f t="shared" ref="P10:P39" si="0">SUM(J10:O10)/3</f>
        <v>61</v>
      </c>
    </row>
    <row r="11" spans="2:17" ht="18.75" x14ac:dyDescent="0.25">
      <c r="B11" s="33">
        <f t="shared" ref="B11:B24" si="1">B10+1</f>
        <v>3</v>
      </c>
      <c r="C11" s="33" t="s">
        <v>101</v>
      </c>
      <c r="D11" s="83" t="s">
        <v>132</v>
      </c>
      <c r="E11" s="84"/>
      <c r="F11" s="84"/>
      <c r="G11" s="84"/>
      <c r="H11" s="84"/>
      <c r="I11" s="85"/>
      <c r="J11" s="34">
        <v>84</v>
      </c>
      <c r="K11" s="34">
        <v>90</v>
      </c>
      <c r="L11" s="34"/>
      <c r="M11" s="34"/>
      <c r="N11" s="34"/>
      <c r="O11" s="34"/>
      <c r="P11" s="36">
        <f t="shared" si="0"/>
        <v>58</v>
      </c>
    </row>
    <row r="12" spans="2:17" ht="18.75" x14ac:dyDescent="0.25">
      <c r="B12" s="33">
        <f t="shared" si="1"/>
        <v>4</v>
      </c>
      <c r="C12" s="33" t="s">
        <v>102</v>
      </c>
      <c r="D12" s="83" t="s">
        <v>133</v>
      </c>
      <c r="E12" s="84"/>
      <c r="F12" s="84"/>
      <c r="G12" s="84"/>
      <c r="H12" s="84"/>
      <c r="I12" s="85"/>
      <c r="J12" s="34">
        <v>86</v>
      </c>
      <c r="K12" s="34">
        <v>91</v>
      </c>
      <c r="L12" s="34"/>
      <c r="M12" s="34"/>
      <c r="N12" s="34"/>
      <c r="O12" s="34"/>
      <c r="P12" s="36">
        <f t="shared" si="0"/>
        <v>59</v>
      </c>
    </row>
    <row r="13" spans="2:17" ht="18.75" x14ac:dyDescent="0.25">
      <c r="B13" s="33">
        <f t="shared" si="1"/>
        <v>5</v>
      </c>
      <c r="C13" s="33" t="s">
        <v>103</v>
      </c>
      <c r="D13" s="83" t="s">
        <v>134</v>
      </c>
      <c r="E13" s="84"/>
      <c r="F13" s="84"/>
      <c r="G13" s="84"/>
      <c r="H13" s="84"/>
      <c r="I13" s="85"/>
      <c r="J13" s="34">
        <v>98</v>
      </c>
      <c r="K13" s="34">
        <v>93</v>
      </c>
      <c r="L13" s="34"/>
      <c r="M13" s="34"/>
      <c r="N13" s="34"/>
      <c r="O13" s="34"/>
      <c r="P13" s="36">
        <f t="shared" si="0"/>
        <v>63.666666666666664</v>
      </c>
    </row>
    <row r="14" spans="2:17" ht="18.75" x14ac:dyDescent="0.25">
      <c r="B14" s="33">
        <f t="shared" si="1"/>
        <v>6</v>
      </c>
      <c r="C14" s="33" t="s">
        <v>104</v>
      </c>
      <c r="D14" s="83" t="s">
        <v>135</v>
      </c>
      <c r="E14" s="84"/>
      <c r="F14" s="84"/>
      <c r="G14" s="84"/>
      <c r="H14" s="84"/>
      <c r="I14" s="85"/>
      <c r="J14" s="34">
        <v>96</v>
      </c>
      <c r="K14" s="34">
        <v>93</v>
      </c>
      <c r="L14" s="34"/>
      <c r="M14" s="34"/>
      <c r="N14" s="34"/>
      <c r="O14" s="34"/>
      <c r="P14" s="36">
        <f t="shared" si="0"/>
        <v>63</v>
      </c>
    </row>
    <row r="15" spans="2:17" ht="18.75" x14ac:dyDescent="0.25">
      <c r="B15" s="33">
        <f t="shared" si="1"/>
        <v>7</v>
      </c>
      <c r="C15" s="33" t="s">
        <v>105</v>
      </c>
      <c r="D15" s="83" t="s">
        <v>136</v>
      </c>
      <c r="E15" s="84"/>
      <c r="F15" s="84"/>
      <c r="G15" s="84"/>
      <c r="H15" s="84"/>
      <c r="I15" s="85"/>
      <c r="J15" s="34">
        <v>91</v>
      </c>
      <c r="K15" s="34">
        <v>90</v>
      </c>
      <c r="L15" s="34"/>
      <c r="M15" s="34"/>
      <c r="N15" s="34"/>
      <c r="O15" s="34"/>
      <c r="P15" s="36">
        <f t="shared" si="0"/>
        <v>60.333333333333336</v>
      </c>
    </row>
    <row r="16" spans="2:17" ht="18.75" x14ac:dyDescent="0.25">
      <c r="B16" s="33">
        <f t="shared" si="1"/>
        <v>8</v>
      </c>
      <c r="C16" s="33" t="s">
        <v>106</v>
      </c>
      <c r="D16" s="83" t="s">
        <v>137</v>
      </c>
      <c r="E16" s="84"/>
      <c r="F16" s="84"/>
      <c r="G16" s="84"/>
      <c r="H16" s="84"/>
      <c r="I16" s="85"/>
      <c r="J16" s="34">
        <v>95</v>
      </c>
      <c r="K16" s="34">
        <v>92</v>
      </c>
      <c r="L16" s="34"/>
      <c r="M16" s="34"/>
      <c r="N16" s="34"/>
      <c r="O16" s="34"/>
      <c r="P16" s="36">
        <f t="shared" si="0"/>
        <v>62.333333333333336</v>
      </c>
    </row>
    <row r="17" spans="2:16" ht="18.75" x14ac:dyDescent="0.25">
      <c r="B17" s="33">
        <f t="shared" si="1"/>
        <v>9</v>
      </c>
      <c r="C17" s="33" t="s">
        <v>107</v>
      </c>
      <c r="D17" s="83" t="s">
        <v>138</v>
      </c>
      <c r="E17" s="84"/>
      <c r="F17" s="84"/>
      <c r="G17" s="84"/>
      <c r="H17" s="84"/>
      <c r="I17" s="85"/>
      <c r="J17" s="34">
        <v>70</v>
      </c>
      <c r="K17" s="34">
        <v>96</v>
      </c>
      <c r="L17" s="34"/>
      <c r="M17" s="34"/>
      <c r="N17" s="34"/>
      <c r="O17" s="34"/>
      <c r="P17" s="36">
        <f t="shared" si="0"/>
        <v>55.333333333333336</v>
      </c>
    </row>
    <row r="18" spans="2:16" ht="18.75" x14ac:dyDescent="0.25">
      <c r="B18" s="33">
        <f t="shared" si="1"/>
        <v>10</v>
      </c>
      <c r="C18" s="33" t="s">
        <v>108</v>
      </c>
      <c r="D18" s="83" t="s">
        <v>139</v>
      </c>
      <c r="E18" s="84"/>
      <c r="F18" s="84"/>
      <c r="G18" s="84"/>
      <c r="H18" s="84"/>
      <c r="I18" s="85"/>
      <c r="J18" s="34">
        <v>93</v>
      </c>
      <c r="K18" s="34">
        <v>93</v>
      </c>
      <c r="L18" s="34"/>
      <c r="M18" s="34"/>
      <c r="N18" s="34"/>
      <c r="O18" s="34"/>
      <c r="P18" s="36">
        <f t="shared" si="0"/>
        <v>62</v>
      </c>
    </row>
    <row r="19" spans="2:16" ht="18.75" x14ac:dyDescent="0.25">
      <c r="B19" s="33">
        <f t="shared" si="1"/>
        <v>11</v>
      </c>
      <c r="C19" s="33" t="s">
        <v>109</v>
      </c>
      <c r="D19" s="83" t="s">
        <v>140</v>
      </c>
      <c r="E19" s="84"/>
      <c r="F19" s="84"/>
      <c r="G19" s="84"/>
      <c r="H19" s="84"/>
      <c r="I19" s="85"/>
      <c r="J19" s="34">
        <v>95</v>
      </c>
      <c r="K19" s="34">
        <v>91</v>
      </c>
      <c r="L19" s="34"/>
      <c r="M19" s="34"/>
      <c r="N19" s="34"/>
      <c r="O19" s="34"/>
      <c r="P19" s="36">
        <f t="shared" si="0"/>
        <v>62</v>
      </c>
    </row>
    <row r="20" spans="2:16" ht="18.75" x14ac:dyDescent="0.25">
      <c r="B20" s="33">
        <f t="shared" si="1"/>
        <v>12</v>
      </c>
      <c r="C20" s="33" t="s">
        <v>110</v>
      </c>
      <c r="D20" s="83" t="s">
        <v>141</v>
      </c>
      <c r="E20" s="84"/>
      <c r="F20" s="84"/>
      <c r="G20" s="84"/>
      <c r="H20" s="84"/>
      <c r="I20" s="85"/>
      <c r="J20" s="34">
        <v>83</v>
      </c>
      <c r="K20" s="34">
        <v>91</v>
      </c>
      <c r="L20" s="34"/>
      <c r="M20" s="34"/>
      <c r="N20" s="34"/>
      <c r="O20" s="34"/>
      <c r="P20" s="36">
        <f t="shared" si="0"/>
        <v>58</v>
      </c>
    </row>
    <row r="21" spans="2:16" ht="18.75" x14ac:dyDescent="0.25">
      <c r="B21" s="33">
        <f t="shared" si="1"/>
        <v>13</v>
      </c>
      <c r="C21" s="33" t="s">
        <v>111</v>
      </c>
      <c r="D21" s="83" t="s">
        <v>142</v>
      </c>
      <c r="E21" s="84"/>
      <c r="F21" s="84"/>
      <c r="G21" s="84"/>
      <c r="H21" s="84"/>
      <c r="I21" s="85"/>
      <c r="J21" s="34">
        <v>95</v>
      </c>
      <c r="K21" s="34">
        <v>92</v>
      </c>
      <c r="L21" s="34"/>
      <c r="M21" s="34"/>
      <c r="N21" s="34"/>
      <c r="O21" s="34"/>
      <c r="P21" s="36">
        <f t="shared" si="0"/>
        <v>62.333333333333336</v>
      </c>
    </row>
    <row r="22" spans="2:16" ht="18.75" x14ac:dyDescent="0.25">
      <c r="B22" s="33">
        <f t="shared" si="1"/>
        <v>14</v>
      </c>
      <c r="C22" s="33" t="s">
        <v>112</v>
      </c>
      <c r="D22" s="83" t="s">
        <v>144</v>
      </c>
      <c r="E22" s="84"/>
      <c r="F22" s="84"/>
      <c r="G22" s="84"/>
      <c r="H22" s="84"/>
      <c r="I22" s="85"/>
      <c r="J22" s="34">
        <v>93</v>
      </c>
      <c r="K22" s="34">
        <v>90</v>
      </c>
      <c r="L22" s="34"/>
      <c r="M22" s="34"/>
      <c r="N22" s="34"/>
      <c r="O22" s="34"/>
      <c r="P22" s="36">
        <f t="shared" si="0"/>
        <v>61</v>
      </c>
    </row>
    <row r="23" spans="2:16" ht="18.75" x14ac:dyDescent="0.25">
      <c r="B23" s="33">
        <f t="shared" si="1"/>
        <v>15</v>
      </c>
      <c r="C23" s="33" t="s">
        <v>113</v>
      </c>
      <c r="D23" s="83" t="s">
        <v>143</v>
      </c>
      <c r="E23" s="84"/>
      <c r="F23" s="84"/>
      <c r="G23" s="84"/>
      <c r="H23" s="84"/>
      <c r="I23" s="85"/>
      <c r="J23" s="34">
        <v>73</v>
      </c>
      <c r="K23" s="34">
        <v>93</v>
      </c>
      <c r="L23" s="34"/>
      <c r="M23" s="34"/>
      <c r="N23" s="34"/>
      <c r="O23" s="34"/>
      <c r="P23" s="36">
        <f t="shared" si="0"/>
        <v>55.333333333333336</v>
      </c>
    </row>
    <row r="24" spans="2:16" ht="18.75" x14ac:dyDescent="0.25">
      <c r="B24" s="33">
        <f t="shared" si="1"/>
        <v>16</v>
      </c>
      <c r="C24" s="33" t="s">
        <v>114</v>
      </c>
      <c r="D24" s="83" t="s">
        <v>145</v>
      </c>
      <c r="E24" s="84"/>
      <c r="F24" s="84"/>
      <c r="G24" s="84"/>
      <c r="H24" s="84"/>
      <c r="I24" s="85"/>
      <c r="J24" s="34">
        <v>96</v>
      </c>
      <c r="K24" s="34">
        <v>93</v>
      </c>
      <c r="L24" s="34"/>
      <c r="M24" s="34"/>
      <c r="N24" s="34"/>
      <c r="O24" s="34"/>
      <c r="P24" s="36">
        <f t="shared" si="0"/>
        <v>63</v>
      </c>
    </row>
    <row r="25" spans="2:16" ht="18.75" x14ac:dyDescent="0.25">
      <c r="B25" s="33">
        <f>B24+1</f>
        <v>17</v>
      </c>
      <c r="C25" s="33" t="s">
        <v>115</v>
      </c>
      <c r="D25" s="83" t="s">
        <v>146</v>
      </c>
      <c r="E25" s="84"/>
      <c r="F25" s="84"/>
      <c r="G25" s="84"/>
      <c r="H25" s="84"/>
      <c r="I25" s="85"/>
      <c r="J25" s="34">
        <v>94</v>
      </c>
      <c r="K25" s="34">
        <v>93</v>
      </c>
      <c r="L25" s="34"/>
      <c r="M25" s="34"/>
      <c r="N25" s="34"/>
      <c r="O25" s="34"/>
      <c r="P25" s="36">
        <f t="shared" si="0"/>
        <v>62.333333333333336</v>
      </c>
    </row>
    <row r="26" spans="2:16" ht="18.75" x14ac:dyDescent="0.25">
      <c r="B26" s="33">
        <f t="shared" ref="B26:B39" si="2">B25+1</f>
        <v>18</v>
      </c>
      <c r="C26" s="33" t="s">
        <v>116</v>
      </c>
      <c r="D26" s="83" t="s">
        <v>147</v>
      </c>
      <c r="E26" s="84"/>
      <c r="F26" s="84"/>
      <c r="G26" s="84"/>
      <c r="H26" s="84"/>
      <c r="I26" s="85"/>
      <c r="J26" s="34">
        <v>89</v>
      </c>
      <c r="K26" s="34">
        <v>90</v>
      </c>
      <c r="L26" s="34"/>
      <c r="M26" s="34"/>
      <c r="N26" s="34"/>
      <c r="O26" s="35"/>
      <c r="P26" s="36">
        <f t="shared" si="0"/>
        <v>59.666666666666664</v>
      </c>
    </row>
    <row r="27" spans="2:16" ht="18.75" x14ac:dyDescent="0.25">
      <c r="B27" s="33">
        <f t="shared" si="2"/>
        <v>19</v>
      </c>
      <c r="C27" s="33" t="s">
        <v>117</v>
      </c>
      <c r="D27" s="83" t="s">
        <v>148</v>
      </c>
      <c r="E27" s="84"/>
      <c r="F27" s="84"/>
      <c r="G27" s="84"/>
      <c r="H27" s="84"/>
      <c r="I27" s="85"/>
      <c r="J27" s="34">
        <v>93</v>
      </c>
      <c r="K27" s="34">
        <v>96</v>
      </c>
      <c r="L27" s="34"/>
      <c r="M27" s="34"/>
      <c r="N27" s="34"/>
      <c r="O27" s="35"/>
      <c r="P27" s="36">
        <f t="shared" si="0"/>
        <v>63</v>
      </c>
    </row>
    <row r="28" spans="2:16" ht="18.75" x14ac:dyDescent="0.25">
      <c r="B28" s="33">
        <f t="shared" si="2"/>
        <v>20</v>
      </c>
      <c r="C28" s="33" t="s">
        <v>118</v>
      </c>
      <c r="D28" s="83" t="s">
        <v>149</v>
      </c>
      <c r="E28" s="84"/>
      <c r="F28" s="84"/>
      <c r="G28" s="84"/>
      <c r="H28" s="84"/>
      <c r="I28" s="85"/>
      <c r="J28" s="34">
        <v>82</v>
      </c>
      <c r="K28" s="34">
        <v>92</v>
      </c>
      <c r="L28" s="34"/>
      <c r="M28" s="34"/>
      <c r="N28" s="34"/>
      <c r="O28" s="35"/>
      <c r="P28" s="36">
        <f t="shared" si="0"/>
        <v>58</v>
      </c>
    </row>
    <row r="29" spans="2:16" ht="18.75" x14ac:dyDescent="0.25">
      <c r="B29" s="33">
        <f t="shared" si="2"/>
        <v>21</v>
      </c>
      <c r="C29" s="33" t="s">
        <v>119</v>
      </c>
      <c r="D29" s="83" t="s">
        <v>150</v>
      </c>
      <c r="E29" s="84"/>
      <c r="F29" s="84"/>
      <c r="G29" s="84"/>
      <c r="H29" s="84"/>
      <c r="I29" s="85"/>
      <c r="J29" s="34">
        <v>91</v>
      </c>
      <c r="K29" s="34">
        <v>96</v>
      </c>
      <c r="L29" s="34"/>
      <c r="M29" s="34"/>
      <c r="N29" s="34"/>
      <c r="O29" s="35"/>
      <c r="P29" s="36">
        <f t="shared" si="0"/>
        <v>62.333333333333336</v>
      </c>
    </row>
    <row r="30" spans="2:16" ht="18.75" x14ac:dyDescent="0.25">
      <c r="B30" s="33">
        <f t="shared" si="2"/>
        <v>22</v>
      </c>
      <c r="C30" s="33" t="s">
        <v>120</v>
      </c>
      <c r="D30" s="83" t="s">
        <v>151</v>
      </c>
      <c r="E30" s="84"/>
      <c r="F30" s="84"/>
      <c r="G30" s="84"/>
      <c r="H30" s="84"/>
      <c r="I30" s="85"/>
      <c r="J30" s="34">
        <v>90</v>
      </c>
      <c r="K30" s="34">
        <v>93</v>
      </c>
      <c r="L30" s="34"/>
      <c r="M30" s="34"/>
      <c r="N30" s="34"/>
      <c r="O30" s="35"/>
      <c r="P30" s="36">
        <f t="shared" si="0"/>
        <v>61</v>
      </c>
    </row>
    <row r="31" spans="2:16" ht="18.75" x14ac:dyDescent="0.25">
      <c r="B31" s="33">
        <f t="shared" si="2"/>
        <v>23</v>
      </c>
      <c r="C31" s="33" t="s">
        <v>121</v>
      </c>
      <c r="D31" s="83" t="s">
        <v>152</v>
      </c>
      <c r="E31" s="84"/>
      <c r="F31" s="84"/>
      <c r="G31" s="84"/>
      <c r="H31" s="84"/>
      <c r="I31" s="85"/>
      <c r="J31" s="34">
        <v>89</v>
      </c>
      <c r="K31" s="34">
        <v>90</v>
      </c>
      <c r="L31" s="34"/>
      <c r="M31" s="34"/>
      <c r="N31" s="34"/>
      <c r="O31" s="35"/>
      <c r="P31" s="36">
        <f t="shared" si="0"/>
        <v>59.666666666666664</v>
      </c>
    </row>
    <row r="32" spans="2:16" ht="18.75" x14ac:dyDescent="0.25">
      <c r="B32" s="33">
        <f t="shared" si="2"/>
        <v>24</v>
      </c>
      <c r="C32" s="33" t="s">
        <v>122</v>
      </c>
      <c r="D32" s="83" t="s">
        <v>153</v>
      </c>
      <c r="E32" s="84"/>
      <c r="F32" s="84"/>
      <c r="G32" s="84"/>
      <c r="H32" s="84"/>
      <c r="I32" s="85"/>
      <c r="J32" s="34">
        <v>70</v>
      </c>
      <c r="K32" s="34">
        <v>93</v>
      </c>
      <c r="L32" s="34"/>
      <c r="M32" s="34"/>
      <c r="N32" s="34"/>
      <c r="O32" s="35"/>
      <c r="P32" s="36">
        <f t="shared" si="0"/>
        <v>54.333333333333336</v>
      </c>
    </row>
    <row r="33" spans="2:16" ht="18.75" x14ac:dyDescent="0.25">
      <c r="B33" s="33">
        <f t="shared" si="2"/>
        <v>25</v>
      </c>
      <c r="C33" s="33" t="s">
        <v>123</v>
      </c>
      <c r="D33" s="83" t="s">
        <v>154</v>
      </c>
      <c r="E33" s="84"/>
      <c r="F33" s="84"/>
      <c r="G33" s="84"/>
      <c r="H33" s="84"/>
      <c r="I33" s="85"/>
      <c r="J33" s="34">
        <v>83</v>
      </c>
      <c r="K33" s="34">
        <v>96</v>
      </c>
      <c r="L33" s="34"/>
      <c r="M33" s="34"/>
      <c r="N33" s="34"/>
      <c r="O33" s="35"/>
      <c r="P33" s="36">
        <f t="shared" si="0"/>
        <v>59.666666666666664</v>
      </c>
    </row>
    <row r="34" spans="2:16" ht="18.75" x14ac:dyDescent="0.25">
      <c r="B34" s="33">
        <f t="shared" si="2"/>
        <v>26</v>
      </c>
      <c r="C34" s="33" t="s">
        <v>124</v>
      </c>
      <c r="D34" s="83" t="s">
        <v>155</v>
      </c>
      <c r="E34" s="84"/>
      <c r="F34" s="84"/>
      <c r="G34" s="84"/>
      <c r="H34" s="84"/>
      <c r="I34" s="85"/>
      <c r="J34" s="34">
        <v>95</v>
      </c>
      <c r="K34" s="34">
        <v>92</v>
      </c>
      <c r="L34" s="34"/>
      <c r="M34" s="34"/>
      <c r="N34" s="34"/>
      <c r="O34" s="35"/>
      <c r="P34" s="36">
        <f t="shared" si="0"/>
        <v>62.333333333333336</v>
      </c>
    </row>
    <row r="35" spans="2:16" ht="18.75" x14ac:dyDescent="0.25">
      <c r="B35" s="33">
        <f t="shared" si="2"/>
        <v>27</v>
      </c>
      <c r="C35" s="33" t="s">
        <v>125</v>
      </c>
      <c r="D35" s="83" t="s">
        <v>156</v>
      </c>
      <c r="E35" s="84"/>
      <c r="F35" s="84"/>
      <c r="G35" s="84"/>
      <c r="H35" s="84"/>
      <c r="I35" s="85"/>
      <c r="J35" s="34">
        <v>92</v>
      </c>
      <c r="K35" s="34">
        <v>93</v>
      </c>
      <c r="L35" s="34"/>
      <c r="M35" s="34"/>
      <c r="N35" s="34"/>
      <c r="O35" s="35"/>
      <c r="P35" s="36">
        <f t="shared" si="0"/>
        <v>61.666666666666664</v>
      </c>
    </row>
    <row r="36" spans="2:16" ht="18.75" x14ac:dyDescent="0.25">
      <c r="B36" s="33">
        <f t="shared" si="2"/>
        <v>28</v>
      </c>
      <c r="C36" s="33" t="s">
        <v>126</v>
      </c>
      <c r="D36" s="83" t="s">
        <v>157</v>
      </c>
      <c r="E36" s="84"/>
      <c r="F36" s="84"/>
      <c r="G36" s="84"/>
      <c r="H36" s="84"/>
      <c r="I36" s="85"/>
      <c r="J36" s="34">
        <v>98</v>
      </c>
      <c r="K36" s="34">
        <v>90</v>
      </c>
      <c r="L36" s="34"/>
      <c r="M36" s="34"/>
      <c r="N36" s="34"/>
      <c r="O36" s="35"/>
      <c r="P36" s="36">
        <f t="shared" si="0"/>
        <v>62.666666666666664</v>
      </c>
    </row>
    <row r="37" spans="2:16" ht="18.75" x14ac:dyDescent="0.25">
      <c r="B37" s="33">
        <f t="shared" si="2"/>
        <v>29</v>
      </c>
      <c r="C37" s="33" t="s">
        <v>127</v>
      </c>
      <c r="D37" s="83" t="s">
        <v>160</v>
      </c>
      <c r="E37" s="84"/>
      <c r="F37" s="84"/>
      <c r="G37" s="84"/>
      <c r="H37" s="84"/>
      <c r="I37" s="85"/>
      <c r="J37" s="34">
        <v>94</v>
      </c>
      <c r="K37" s="34">
        <v>90</v>
      </c>
      <c r="L37" s="34"/>
      <c r="M37" s="34"/>
      <c r="N37" s="34"/>
      <c r="O37" s="35"/>
      <c r="P37" s="36">
        <f t="shared" si="0"/>
        <v>61.333333333333336</v>
      </c>
    </row>
    <row r="38" spans="2:16" ht="18.75" x14ac:dyDescent="0.25">
      <c r="B38" s="33">
        <f t="shared" si="2"/>
        <v>30</v>
      </c>
      <c r="C38" s="33" t="s">
        <v>128</v>
      </c>
      <c r="D38" s="83" t="s">
        <v>159</v>
      </c>
      <c r="E38" s="84"/>
      <c r="F38" s="84"/>
      <c r="G38" s="84"/>
      <c r="H38" s="84"/>
      <c r="I38" s="85"/>
      <c r="J38" s="34">
        <v>82</v>
      </c>
      <c r="K38" s="34">
        <v>93</v>
      </c>
      <c r="L38" s="34"/>
      <c r="M38" s="34"/>
      <c r="N38" s="34"/>
      <c r="O38" s="35"/>
      <c r="P38" s="36">
        <f t="shared" si="0"/>
        <v>58.333333333333336</v>
      </c>
    </row>
    <row r="39" spans="2:16" ht="18.75" x14ac:dyDescent="0.25">
      <c r="B39" s="33">
        <f t="shared" si="2"/>
        <v>31</v>
      </c>
      <c r="C39" s="33" t="s">
        <v>129</v>
      </c>
      <c r="D39" s="83" t="s">
        <v>158</v>
      </c>
      <c r="E39" s="84"/>
      <c r="F39" s="84"/>
      <c r="G39" s="84"/>
      <c r="H39" s="84"/>
      <c r="I39" s="85"/>
      <c r="J39" s="34">
        <v>80</v>
      </c>
      <c r="K39" s="34">
        <v>90</v>
      </c>
      <c r="L39" s="34"/>
      <c r="M39" s="34"/>
      <c r="N39" s="34"/>
      <c r="O39" s="35"/>
      <c r="P39" s="36">
        <f t="shared" si="0"/>
        <v>56.666666666666664</v>
      </c>
    </row>
    <row r="40" spans="2:16" x14ac:dyDescent="0.25">
      <c r="C40" s="66"/>
      <c r="D40" s="66"/>
      <c r="E40" s="28"/>
    </row>
    <row r="41" spans="2:16" x14ac:dyDescent="0.25">
      <c r="C41" s="66"/>
      <c r="D41" s="66"/>
      <c r="E41" s="28"/>
      <c r="H41" s="75" t="s">
        <v>18</v>
      </c>
      <c r="I41" s="75"/>
      <c r="J41" s="31">
        <f t="shared" ref="J41:P41" si="3">COUNTIF(J9:J39,"&gt;=70")</f>
        <v>31</v>
      </c>
      <c r="K41" s="31">
        <f t="shared" si="3"/>
        <v>31</v>
      </c>
      <c r="L41" s="31">
        <f t="shared" si="3"/>
        <v>0</v>
      </c>
      <c r="M41" s="31">
        <f t="shared" si="3"/>
        <v>0</v>
      </c>
      <c r="N41" s="31">
        <f t="shared" si="3"/>
        <v>0</v>
      </c>
      <c r="O41" s="31">
        <f t="shared" si="3"/>
        <v>0</v>
      </c>
      <c r="P41" s="38">
        <f t="shared" si="3"/>
        <v>0</v>
      </c>
    </row>
    <row r="42" spans="2:16" x14ac:dyDescent="0.25">
      <c r="C42" s="66"/>
      <c r="D42" s="66"/>
      <c r="E42" s="39"/>
      <c r="H42" s="75" t="s">
        <v>19</v>
      </c>
      <c r="I42" s="75"/>
      <c r="J42" s="31">
        <f t="shared" ref="J42:P42" si="4">COUNTIF(J9:J40,"&lt;70")</f>
        <v>0</v>
      </c>
      <c r="K42" s="31">
        <f t="shared" si="4"/>
        <v>0</v>
      </c>
      <c r="L42" s="31">
        <f t="shared" si="4"/>
        <v>0</v>
      </c>
      <c r="M42" s="31">
        <f t="shared" si="4"/>
        <v>0</v>
      </c>
      <c r="N42" s="31">
        <f t="shared" si="4"/>
        <v>0</v>
      </c>
      <c r="O42" s="31">
        <f t="shared" si="4"/>
        <v>0</v>
      </c>
      <c r="P42" s="38">
        <f t="shared" si="4"/>
        <v>31</v>
      </c>
    </row>
    <row r="43" spans="2:16" x14ac:dyDescent="0.25">
      <c r="C43" s="66"/>
      <c r="D43" s="66"/>
      <c r="E43" s="66"/>
      <c r="H43" s="75" t="s">
        <v>20</v>
      </c>
      <c r="I43" s="75"/>
      <c r="J43" s="31">
        <f t="shared" ref="J43:P43" si="5">COUNT(J9:J39)</f>
        <v>31</v>
      </c>
      <c r="K43" s="31">
        <f t="shared" si="5"/>
        <v>31</v>
      </c>
      <c r="L43" s="31">
        <f t="shared" si="5"/>
        <v>0</v>
      </c>
      <c r="M43" s="31">
        <f t="shared" si="5"/>
        <v>0</v>
      </c>
      <c r="N43" s="31">
        <f t="shared" si="5"/>
        <v>0</v>
      </c>
      <c r="O43" s="31">
        <f t="shared" si="5"/>
        <v>0</v>
      </c>
      <c r="P43" s="38">
        <f t="shared" si="5"/>
        <v>31</v>
      </c>
    </row>
    <row r="44" spans="2:16" x14ac:dyDescent="0.25">
      <c r="C44" s="66"/>
      <c r="D44" s="66"/>
      <c r="E44" s="28"/>
      <c r="H44" s="78" t="s">
        <v>15</v>
      </c>
      <c r="I44" s="78"/>
      <c r="J44" s="40">
        <f>J41/J43</f>
        <v>1</v>
      </c>
      <c r="K44" s="41">
        <f t="shared" ref="K44:P44" si="6">K41/K43</f>
        <v>1</v>
      </c>
      <c r="L44" s="41" t="e">
        <f t="shared" si="6"/>
        <v>#DIV/0!</v>
      </c>
      <c r="M44" s="41" t="e">
        <f t="shared" si="6"/>
        <v>#DIV/0!</v>
      </c>
      <c r="N44" s="41" t="e">
        <f t="shared" si="6"/>
        <v>#DIV/0!</v>
      </c>
      <c r="O44" s="41" t="e">
        <f t="shared" si="6"/>
        <v>#DIV/0!</v>
      </c>
      <c r="P44" s="42">
        <f t="shared" si="6"/>
        <v>0</v>
      </c>
    </row>
    <row r="45" spans="2:16" x14ac:dyDescent="0.25">
      <c r="C45" s="66"/>
      <c r="D45" s="66"/>
      <c r="E45" s="28"/>
      <c r="H45" s="78" t="s">
        <v>16</v>
      </c>
      <c r="I45" s="78"/>
      <c r="J45" s="40">
        <f>J42/J43</f>
        <v>0</v>
      </c>
      <c r="K45" s="40">
        <f t="shared" ref="K45:P45" si="7">K42/K43</f>
        <v>0</v>
      </c>
      <c r="L45" s="41" t="e">
        <f t="shared" si="7"/>
        <v>#DIV/0!</v>
      </c>
      <c r="M45" s="41" t="e">
        <f t="shared" si="7"/>
        <v>#DIV/0!</v>
      </c>
      <c r="N45" s="41" t="e">
        <f t="shared" si="7"/>
        <v>#DIV/0!</v>
      </c>
      <c r="O45" s="41" t="e">
        <f t="shared" si="7"/>
        <v>#DIV/0!</v>
      </c>
      <c r="P45" s="42">
        <f t="shared" si="7"/>
        <v>1</v>
      </c>
    </row>
    <row r="46" spans="2:16" x14ac:dyDescent="0.25">
      <c r="C46" s="66"/>
      <c r="D46" s="66"/>
      <c r="E46" s="39"/>
    </row>
    <row r="47" spans="2:16" x14ac:dyDescent="0.25">
      <c r="C47" s="28"/>
      <c r="D47" s="28"/>
      <c r="E47" s="39"/>
    </row>
    <row r="49" spans="10:15" x14ac:dyDescent="0.25">
      <c r="J49" s="79"/>
      <c r="K49" s="79"/>
      <c r="L49" s="79"/>
      <c r="M49" s="79"/>
      <c r="N49" s="79"/>
      <c r="O49" s="79"/>
    </row>
    <row r="50" spans="10:15" x14ac:dyDescent="0.25">
      <c r="J50" s="77" t="s">
        <v>17</v>
      </c>
      <c r="K50" s="77"/>
      <c r="L50" s="77"/>
      <c r="M50" s="77"/>
      <c r="N50" s="77"/>
      <c r="O50" s="77"/>
    </row>
  </sheetData>
  <mergeCells count="54">
    <mergeCell ref="D39:I39"/>
    <mergeCell ref="D33:I33"/>
    <mergeCell ref="D34:I34"/>
    <mergeCell ref="D35:I35"/>
    <mergeCell ref="D36:I36"/>
    <mergeCell ref="D37:I37"/>
    <mergeCell ref="D38:I38"/>
    <mergeCell ref="C46:D46"/>
    <mergeCell ref="J49:O49"/>
    <mergeCell ref="J50:O50"/>
    <mergeCell ref="D26:I26"/>
    <mergeCell ref="D27:I27"/>
    <mergeCell ref="D28:I28"/>
    <mergeCell ref="D29:I29"/>
    <mergeCell ref="D30:I30"/>
    <mergeCell ref="D31:I31"/>
    <mergeCell ref="D32:I32"/>
    <mergeCell ref="C43:E43"/>
    <mergeCell ref="H43:I43"/>
    <mergeCell ref="C44:D44"/>
    <mergeCell ref="H44:I44"/>
    <mergeCell ref="C45:D45"/>
    <mergeCell ref="H45:I45"/>
    <mergeCell ref="C40:D40"/>
    <mergeCell ref="C41:D41"/>
    <mergeCell ref="H41:I41"/>
    <mergeCell ref="C42:D42"/>
    <mergeCell ref="H42:I4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5" right="0.25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D26B5-4A6B-4966-8557-5E35DD169D34}">
  <dimension ref="B2:P50"/>
  <sheetViews>
    <sheetView topLeftCell="A2" zoomScale="93" workbookViewId="0">
      <selection activeCell="A2" sqref="A2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3"/>
      <c r="M2" s="3"/>
    </row>
    <row r="3" spans="2:16" x14ac:dyDescent="0.2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1"/>
      <c r="M3" s="1"/>
    </row>
    <row r="4" spans="2:16" x14ac:dyDescent="0.25">
      <c r="C4" t="s">
        <v>0</v>
      </c>
      <c r="D4" s="63" t="str">
        <f>'PARCIALES 705 A'!D4:G4</f>
        <v>PLAN DE NEGOCIOS</v>
      </c>
      <c r="E4" s="63"/>
      <c r="F4" s="63"/>
      <c r="G4" s="63"/>
      <c r="I4" t="s">
        <v>1</v>
      </c>
      <c r="J4" s="64" t="str">
        <f>'PARCIALES 705 A'!J4:K4</f>
        <v>705 A</v>
      </c>
      <c r="K4" s="64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64" t="str">
        <f>'PARCIALES 505 C'!D6:G6</f>
        <v>SEP 23 - ENE 24</v>
      </c>
      <c r="E6" s="64"/>
      <c r="F6" s="64"/>
      <c r="G6" s="64"/>
      <c r="I6" s="53" t="s">
        <v>21</v>
      </c>
      <c r="J6" s="53"/>
      <c r="K6" s="2" t="str">
        <f>'PARCIALES 505 C'!K6:O6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59" t="s">
        <v>5</v>
      </c>
      <c r="E8" s="59"/>
      <c r="F8" s="59"/>
      <c r="G8" s="59"/>
      <c r="H8" s="59"/>
      <c r="I8" s="59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705 A'!C9</f>
        <v>201U0129</v>
      </c>
      <c r="D9" s="80" t="str">
        <f>'PARCIALES 705 A'!D9:I9</f>
        <v>ACUA RAMIREZ TRISTAN ANDER</v>
      </c>
      <c r="E9" s="81"/>
      <c r="F9" s="81"/>
      <c r="G9" s="81"/>
      <c r="H9" s="81"/>
      <c r="I9" s="82"/>
      <c r="J9" s="13">
        <f>'PARCIALES 705 A'!P9</f>
        <v>62.666666666666664</v>
      </c>
      <c r="K9" s="13">
        <f t="shared" ref="K9:K39" si="0">+J9</f>
        <v>62.666666666666664</v>
      </c>
    </row>
    <row r="10" spans="2:16" x14ac:dyDescent="0.25">
      <c r="B10" s="7">
        <f>B9+1</f>
        <v>2</v>
      </c>
      <c r="C10" s="7" t="str">
        <f>'PARCIALES 705 A'!C10</f>
        <v>201U0419</v>
      </c>
      <c r="D10" s="80" t="str">
        <f>'PARCIALES 705 A'!D10:I10</f>
        <v>AVILA ARVEA STEFANY ANDREA</v>
      </c>
      <c r="E10" s="81"/>
      <c r="F10" s="81"/>
      <c r="G10" s="81"/>
      <c r="H10" s="81"/>
      <c r="I10" s="82"/>
      <c r="J10" s="13">
        <f>'PARCIALES 705 A'!P10</f>
        <v>61</v>
      </c>
      <c r="K10" s="13">
        <f t="shared" si="0"/>
        <v>61</v>
      </c>
    </row>
    <row r="11" spans="2:16" x14ac:dyDescent="0.25">
      <c r="B11" s="7">
        <f t="shared" ref="B11:B39" si="1">B10+1</f>
        <v>3</v>
      </c>
      <c r="C11" s="7" t="str">
        <f>'PARCIALES 705 A'!C11</f>
        <v>201U0133</v>
      </c>
      <c r="D11" s="80" t="str">
        <f>'PARCIALES 705 A'!D11:I11</f>
        <v>CANELA OLIVER ALEXANDRA</v>
      </c>
      <c r="E11" s="81"/>
      <c r="F11" s="81"/>
      <c r="G11" s="81"/>
      <c r="H11" s="81"/>
      <c r="I11" s="82"/>
      <c r="J11" s="13">
        <f>'PARCIALES 705 A'!P11</f>
        <v>58</v>
      </c>
      <c r="K11" s="13">
        <f t="shared" si="0"/>
        <v>58</v>
      </c>
    </row>
    <row r="12" spans="2:16" x14ac:dyDescent="0.25">
      <c r="B12" s="7">
        <f t="shared" si="1"/>
        <v>4</v>
      </c>
      <c r="C12" s="7" t="str">
        <f>'PARCIALES 705 A'!C12</f>
        <v>201U0478</v>
      </c>
      <c r="D12" s="80" t="str">
        <f>'PARCIALES 705 A'!D12:I12</f>
        <v>CHAPOL ORTIZ ARIADNA PAOLA</v>
      </c>
      <c r="E12" s="81"/>
      <c r="F12" s="81"/>
      <c r="G12" s="81"/>
      <c r="H12" s="81"/>
      <c r="I12" s="82"/>
      <c r="J12" s="13">
        <f>'PARCIALES 705 A'!P12</f>
        <v>59</v>
      </c>
      <c r="K12" s="13">
        <f t="shared" si="0"/>
        <v>59</v>
      </c>
    </row>
    <row r="13" spans="2:16" x14ac:dyDescent="0.25">
      <c r="B13" s="7">
        <f t="shared" si="1"/>
        <v>5</v>
      </c>
      <c r="C13" s="7" t="str">
        <f>'PARCIALES 705 A'!C13</f>
        <v>201U0134</v>
      </c>
      <c r="D13" s="80" t="str">
        <f>'PARCIALES 705 A'!D13:I13</f>
        <v>CHONTAL PELAYO VICTOR MANUEL</v>
      </c>
      <c r="E13" s="81"/>
      <c r="F13" s="81"/>
      <c r="G13" s="81"/>
      <c r="H13" s="81"/>
      <c r="I13" s="82"/>
      <c r="J13" s="13">
        <f>'PARCIALES 705 A'!P13</f>
        <v>63.666666666666664</v>
      </c>
      <c r="K13" s="13">
        <f t="shared" si="0"/>
        <v>63.666666666666664</v>
      </c>
    </row>
    <row r="14" spans="2:16" x14ac:dyDescent="0.25">
      <c r="B14" s="7">
        <f t="shared" si="1"/>
        <v>6</v>
      </c>
      <c r="C14" s="7" t="str">
        <f>'PARCIALES 705 A'!C14</f>
        <v>201U0135</v>
      </c>
      <c r="D14" s="80" t="str">
        <f>'PARCIALES 705 A'!D14:I14</f>
        <v>DOMINGUEZ CAMPECHANO ELIZABETH</v>
      </c>
      <c r="E14" s="81"/>
      <c r="F14" s="81"/>
      <c r="G14" s="81"/>
      <c r="H14" s="81"/>
      <c r="I14" s="82"/>
      <c r="J14" s="13">
        <f>'PARCIALES 705 A'!P14</f>
        <v>63</v>
      </c>
      <c r="K14" s="13">
        <f t="shared" si="0"/>
        <v>63</v>
      </c>
    </row>
    <row r="15" spans="2:16" x14ac:dyDescent="0.25">
      <c r="B15" s="7">
        <f t="shared" si="1"/>
        <v>7</v>
      </c>
      <c r="C15" s="7" t="str">
        <f>'PARCIALES 705 A'!C15</f>
        <v>201U0136</v>
      </c>
      <c r="D15" s="80" t="str">
        <f>'PARCIALES 705 A'!D15:I15</f>
        <v>DOMÍNGUEZ PROMOTOR CORAL</v>
      </c>
      <c r="E15" s="81"/>
      <c r="F15" s="81"/>
      <c r="G15" s="81"/>
      <c r="H15" s="81"/>
      <c r="I15" s="82"/>
      <c r="J15" s="13">
        <f>'PARCIALES 705 A'!P15</f>
        <v>60.333333333333336</v>
      </c>
      <c r="K15" s="13">
        <f t="shared" si="0"/>
        <v>60.333333333333336</v>
      </c>
      <c r="P15" s="18"/>
    </row>
    <row r="16" spans="2:16" x14ac:dyDescent="0.25">
      <c r="B16" s="7">
        <f t="shared" si="1"/>
        <v>8</v>
      </c>
      <c r="C16" s="7" t="str">
        <f>'PARCIALES 705 A'!C16</f>
        <v>201U0138</v>
      </c>
      <c r="D16" s="80" t="str">
        <f>'PARCIALES 705 A'!D16:I16</f>
        <v>ESCRIBANO RODRIGUEZ EDGAR OMAR</v>
      </c>
      <c r="E16" s="81"/>
      <c r="F16" s="81"/>
      <c r="G16" s="81"/>
      <c r="H16" s="81"/>
      <c r="I16" s="82"/>
      <c r="J16" s="13">
        <f>'PARCIALES 705 A'!P16</f>
        <v>62.333333333333336</v>
      </c>
      <c r="K16" s="13">
        <f t="shared" si="0"/>
        <v>62.333333333333336</v>
      </c>
    </row>
    <row r="17" spans="2:11" x14ac:dyDescent="0.25">
      <c r="B17" s="7">
        <f t="shared" si="1"/>
        <v>9</v>
      </c>
      <c r="C17" s="7" t="str">
        <f>'PARCIALES 705 A'!C17</f>
        <v>201U0139</v>
      </c>
      <c r="D17" s="80" t="str">
        <f>'PARCIALES 705 A'!D17:I17</f>
        <v>FARIAS POUCHOULEN SAHIAN</v>
      </c>
      <c r="E17" s="81"/>
      <c r="F17" s="81"/>
      <c r="G17" s="81"/>
      <c r="H17" s="81"/>
      <c r="I17" s="82"/>
      <c r="J17" s="13">
        <f>'PARCIALES 705 A'!P17</f>
        <v>55.333333333333336</v>
      </c>
      <c r="K17" s="13">
        <f t="shared" si="0"/>
        <v>55.333333333333336</v>
      </c>
    </row>
    <row r="18" spans="2:11" x14ac:dyDescent="0.25">
      <c r="B18" s="7">
        <f t="shared" si="1"/>
        <v>10</v>
      </c>
      <c r="C18" s="7" t="str">
        <f>'PARCIALES 705 A'!C18</f>
        <v>201U0143</v>
      </c>
      <c r="D18" s="80" t="str">
        <f>'PARCIALES 705 A'!D18:I18</f>
        <v>GRACIA MARTINEZ GUSTAVO RODOLFO</v>
      </c>
      <c r="E18" s="81"/>
      <c r="F18" s="81"/>
      <c r="G18" s="81"/>
      <c r="H18" s="81"/>
      <c r="I18" s="82"/>
      <c r="J18" s="13">
        <f>'PARCIALES 705 A'!P18</f>
        <v>62</v>
      </c>
      <c r="K18" s="13">
        <f t="shared" si="0"/>
        <v>62</v>
      </c>
    </row>
    <row r="19" spans="2:11" x14ac:dyDescent="0.25">
      <c r="B19" s="7">
        <f t="shared" si="1"/>
        <v>11</v>
      </c>
      <c r="C19" s="7" t="str">
        <f>'PARCIALES 705 A'!C19</f>
        <v>201U0146</v>
      </c>
      <c r="D19" s="80" t="str">
        <f>'PARCIALES 705 A'!D19:I19</f>
        <v>MARTINEZ NIEVES MICHELLE ADRIANA</v>
      </c>
      <c r="E19" s="81"/>
      <c r="F19" s="81"/>
      <c r="G19" s="81"/>
      <c r="H19" s="81"/>
      <c r="I19" s="82"/>
      <c r="J19" s="13">
        <f>'PARCIALES 705 A'!P19</f>
        <v>62</v>
      </c>
      <c r="K19" s="13">
        <f t="shared" si="0"/>
        <v>62</v>
      </c>
    </row>
    <row r="20" spans="2:11" x14ac:dyDescent="0.25">
      <c r="B20" s="7">
        <f t="shared" si="1"/>
        <v>12</v>
      </c>
      <c r="C20" s="7" t="str">
        <f>'PARCIALES 705 A'!C20</f>
        <v>201U0452</v>
      </c>
      <c r="D20" s="80" t="str">
        <f>'PARCIALES 705 A'!D20:I20</f>
        <v>MIROS HERRERA ADELINE</v>
      </c>
      <c r="E20" s="81"/>
      <c r="F20" s="81"/>
      <c r="G20" s="81"/>
      <c r="H20" s="81"/>
      <c r="I20" s="82"/>
      <c r="J20" s="13">
        <f>'PARCIALES 705 A'!P20</f>
        <v>58</v>
      </c>
      <c r="K20" s="13">
        <f t="shared" si="0"/>
        <v>58</v>
      </c>
    </row>
    <row r="21" spans="2:11" x14ac:dyDescent="0.25">
      <c r="B21" s="7">
        <f t="shared" si="1"/>
        <v>13</v>
      </c>
      <c r="C21" s="7" t="str">
        <f>'PARCIALES 705 A'!C21</f>
        <v>201U0431</v>
      </c>
      <c r="D21" s="80" t="str">
        <f>'PARCIALES 705 A'!D21:I21</f>
        <v>PAEZ SANTOS YOLIVEY</v>
      </c>
      <c r="E21" s="81"/>
      <c r="F21" s="81"/>
      <c r="G21" s="81"/>
      <c r="H21" s="81"/>
      <c r="I21" s="82"/>
      <c r="J21" s="13">
        <f>'PARCIALES 705 A'!P21</f>
        <v>62.333333333333336</v>
      </c>
      <c r="K21" s="13">
        <f t="shared" si="0"/>
        <v>62.333333333333336</v>
      </c>
    </row>
    <row r="22" spans="2:11" x14ac:dyDescent="0.25">
      <c r="B22" s="7">
        <f t="shared" si="1"/>
        <v>14</v>
      </c>
      <c r="C22" s="7" t="str">
        <f>'PARCIALES 705 A'!C22</f>
        <v>201U0149</v>
      </c>
      <c r="D22" s="80" t="str">
        <f>'PARCIALES 705 A'!D22:I22</f>
        <v>PEREZ MARTINEZ JOALY LIZBETH</v>
      </c>
      <c r="E22" s="81"/>
      <c r="F22" s="81"/>
      <c r="G22" s="81"/>
      <c r="H22" s="81"/>
      <c r="I22" s="82"/>
      <c r="J22" s="13">
        <f>'PARCIALES 705 A'!P22</f>
        <v>61</v>
      </c>
      <c r="K22" s="13">
        <f t="shared" si="0"/>
        <v>61</v>
      </c>
    </row>
    <row r="23" spans="2:11" x14ac:dyDescent="0.25">
      <c r="B23" s="7">
        <f t="shared" si="1"/>
        <v>15</v>
      </c>
      <c r="C23" s="7" t="str">
        <f>'PARCIALES 705 A'!C23</f>
        <v>201U0150</v>
      </c>
      <c r="D23" s="80" t="str">
        <f>'PARCIALES 705 A'!D23:I23</f>
        <v>PEREZ USCANGA MARIELLA YAMILLETH</v>
      </c>
      <c r="E23" s="81"/>
      <c r="F23" s="81"/>
      <c r="G23" s="81"/>
      <c r="H23" s="81"/>
      <c r="I23" s="82"/>
      <c r="J23" s="13">
        <f>'PARCIALES 705 A'!P23</f>
        <v>55.333333333333336</v>
      </c>
      <c r="K23" s="13">
        <f t="shared" si="0"/>
        <v>55.333333333333336</v>
      </c>
    </row>
    <row r="24" spans="2:11" x14ac:dyDescent="0.25">
      <c r="B24" s="7">
        <f t="shared" si="1"/>
        <v>16</v>
      </c>
      <c r="C24" s="7" t="str">
        <f>'PARCIALES 705 A'!C24</f>
        <v>201U0153</v>
      </c>
      <c r="D24" s="80" t="str">
        <f>'PARCIALES 705 A'!D24:I24</f>
        <v>PUCHETA MIROS MAYRA GUADALUPE</v>
      </c>
      <c r="E24" s="81"/>
      <c r="F24" s="81"/>
      <c r="G24" s="81"/>
      <c r="H24" s="81"/>
      <c r="I24" s="82"/>
      <c r="J24" s="13">
        <f>'PARCIALES 705 A'!P24</f>
        <v>63</v>
      </c>
      <c r="K24" s="13">
        <f t="shared" si="0"/>
        <v>63</v>
      </c>
    </row>
    <row r="25" spans="2:11" x14ac:dyDescent="0.25">
      <c r="B25" s="7">
        <f t="shared" si="1"/>
        <v>17</v>
      </c>
      <c r="C25" s="7" t="str">
        <f>'PARCIALES 705 A'!C25</f>
        <v>201U0154</v>
      </c>
      <c r="D25" s="80" t="str">
        <f>'PARCIALES 705 A'!D25:I25</f>
        <v>QUINTO TOME MARISOL DE JESUS</v>
      </c>
      <c r="E25" s="81"/>
      <c r="F25" s="81"/>
      <c r="G25" s="81"/>
      <c r="H25" s="81"/>
      <c r="I25" s="82"/>
      <c r="J25" s="13">
        <f>'PARCIALES 705 A'!P25</f>
        <v>62.333333333333336</v>
      </c>
      <c r="K25" s="13">
        <f t="shared" si="0"/>
        <v>62.333333333333336</v>
      </c>
    </row>
    <row r="26" spans="2:11" x14ac:dyDescent="0.25">
      <c r="B26" s="7">
        <f t="shared" si="1"/>
        <v>18</v>
      </c>
      <c r="C26" s="7" t="str">
        <f>'PARCIALES 705 A'!C26</f>
        <v>201U0155</v>
      </c>
      <c r="D26" s="80" t="str">
        <f>'PARCIALES 705 A'!D26:I26</f>
        <v>RODRIGUEZ XALATE SANDRA ITZEL</v>
      </c>
      <c r="E26" s="81"/>
      <c r="F26" s="81"/>
      <c r="G26" s="81"/>
      <c r="H26" s="81"/>
      <c r="I26" s="82"/>
      <c r="J26" s="13">
        <f>'PARCIALES 705 A'!P26</f>
        <v>59.666666666666664</v>
      </c>
      <c r="K26" s="13">
        <f t="shared" si="0"/>
        <v>59.666666666666664</v>
      </c>
    </row>
    <row r="27" spans="2:11" x14ac:dyDescent="0.25">
      <c r="B27" s="7">
        <f t="shared" si="1"/>
        <v>19</v>
      </c>
      <c r="C27" s="7" t="str">
        <f>'PARCIALES 705 A'!C27</f>
        <v>201U0156</v>
      </c>
      <c r="D27" s="80" t="str">
        <f>'PARCIALES 705 A'!D27:I27</f>
        <v>ROQUE NAVARRETE DAYSEE GUADALUPE</v>
      </c>
      <c r="E27" s="81"/>
      <c r="F27" s="81"/>
      <c r="G27" s="81"/>
      <c r="H27" s="81"/>
      <c r="I27" s="82"/>
      <c r="J27" s="13">
        <f>'PARCIALES 705 A'!P27</f>
        <v>63</v>
      </c>
      <c r="K27" s="13">
        <f t="shared" si="0"/>
        <v>63</v>
      </c>
    </row>
    <row r="28" spans="2:11" x14ac:dyDescent="0.25">
      <c r="B28" s="7">
        <f t="shared" si="1"/>
        <v>20</v>
      </c>
      <c r="C28" s="7" t="str">
        <f>'PARCIALES 705 A'!C28</f>
        <v>201U0158</v>
      </c>
      <c r="D28" s="80" t="str">
        <f>'PARCIALES 705 A'!D28:I28</f>
        <v>SANCHEZ HERNANDEZ URIEL DEL ANGEL</v>
      </c>
      <c r="E28" s="81"/>
      <c r="F28" s="81"/>
      <c r="G28" s="81"/>
      <c r="H28" s="81"/>
      <c r="I28" s="82"/>
      <c r="J28" s="13">
        <f>'PARCIALES 705 A'!P28</f>
        <v>58</v>
      </c>
      <c r="K28" s="13">
        <f t="shared" si="0"/>
        <v>58</v>
      </c>
    </row>
    <row r="29" spans="2:11" x14ac:dyDescent="0.25">
      <c r="B29" s="7">
        <f t="shared" si="1"/>
        <v>21</v>
      </c>
      <c r="C29" s="7" t="str">
        <f>'PARCIALES 705 A'!C29</f>
        <v>201U0516</v>
      </c>
      <c r="D29" s="80" t="str">
        <f>'PARCIALES 705 A'!D29:I29</f>
        <v>SERRANO SALAZAR ANDREA</v>
      </c>
      <c r="E29" s="81"/>
      <c r="F29" s="81"/>
      <c r="G29" s="81"/>
      <c r="H29" s="81"/>
      <c r="I29" s="82"/>
      <c r="J29" s="13">
        <f>'PARCIALES 705 A'!P29</f>
        <v>62.333333333333336</v>
      </c>
      <c r="K29" s="13">
        <f t="shared" si="0"/>
        <v>62.333333333333336</v>
      </c>
    </row>
    <row r="30" spans="2:11" x14ac:dyDescent="0.25">
      <c r="B30" s="7">
        <f t="shared" si="1"/>
        <v>22</v>
      </c>
      <c r="C30" s="7" t="str">
        <f>'PARCIALES 705 A'!C30</f>
        <v>201U0491</v>
      </c>
      <c r="D30" s="80" t="str">
        <f>'PARCIALES 705 A'!D30:I30</f>
        <v>SINTA GONZALEZ AEELEN INES</v>
      </c>
      <c r="E30" s="81"/>
      <c r="F30" s="81"/>
      <c r="G30" s="81"/>
      <c r="H30" s="81"/>
      <c r="I30" s="82"/>
      <c r="J30" s="13">
        <f>'PARCIALES 705 A'!P30</f>
        <v>61</v>
      </c>
      <c r="K30" s="13">
        <f t="shared" si="0"/>
        <v>61</v>
      </c>
    </row>
    <row r="31" spans="2:11" x14ac:dyDescent="0.25">
      <c r="B31" s="7">
        <f t="shared" si="1"/>
        <v>23</v>
      </c>
      <c r="C31" s="7" t="str">
        <f>'PARCIALES 705 A'!C31</f>
        <v>201U0159</v>
      </c>
      <c r="D31" s="80" t="str">
        <f>'PARCIALES 705 A'!D31:I31</f>
        <v>SINTA TEMICH GABRIELA</v>
      </c>
      <c r="E31" s="81"/>
      <c r="F31" s="81"/>
      <c r="G31" s="81"/>
      <c r="H31" s="81"/>
      <c r="I31" s="82"/>
      <c r="J31" s="13">
        <f>'PARCIALES 705 A'!P31</f>
        <v>59.666666666666664</v>
      </c>
      <c r="K31" s="13">
        <f t="shared" si="0"/>
        <v>59.666666666666664</v>
      </c>
    </row>
    <row r="32" spans="2:11" x14ac:dyDescent="0.25">
      <c r="B32" s="7">
        <f t="shared" si="1"/>
        <v>24</v>
      </c>
      <c r="C32" s="7" t="str">
        <f>'PARCIALES 705 A'!C32</f>
        <v>201U0161</v>
      </c>
      <c r="D32" s="80" t="str">
        <f>'PARCIALES 705 A'!D32:I32</f>
        <v>TEPACH ARRES MARIA GUADALUPE</v>
      </c>
      <c r="E32" s="81"/>
      <c r="F32" s="81"/>
      <c r="G32" s="81"/>
      <c r="H32" s="81"/>
      <c r="I32" s="82"/>
      <c r="J32" s="13">
        <f>'PARCIALES 705 A'!P32</f>
        <v>54.333333333333336</v>
      </c>
      <c r="K32" s="13">
        <f t="shared" si="0"/>
        <v>54.333333333333336</v>
      </c>
    </row>
    <row r="33" spans="2:11" x14ac:dyDescent="0.25">
      <c r="B33" s="7">
        <f t="shared" si="1"/>
        <v>25</v>
      </c>
      <c r="C33" s="7" t="str">
        <f>'PARCIALES 705 A'!C33</f>
        <v>201U0518</v>
      </c>
      <c r="D33" s="80" t="str">
        <f>'PARCIALES 705 A'!D33:I33</f>
        <v>TORRES PIÑA LUISA ARTURINA</v>
      </c>
      <c r="E33" s="81"/>
      <c r="F33" s="81"/>
      <c r="G33" s="81"/>
      <c r="H33" s="81"/>
      <c r="I33" s="82"/>
      <c r="J33" s="13">
        <f>'PARCIALES 705 A'!P33</f>
        <v>59.666666666666664</v>
      </c>
      <c r="K33" s="13">
        <f t="shared" si="0"/>
        <v>59.666666666666664</v>
      </c>
    </row>
    <row r="34" spans="2:11" x14ac:dyDescent="0.25">
      <c r="B34" s="7">
        <f t="shared" si="1"/>
        <v>26</v>
      </c>
      <c r="C34" s="7" t="str">
        <f>'PARCIALES 705 A'!C34</f>
        <v>201U0163</v>
      </c>
      <c r="D34" s="80" t="str">
        <f>'PARCIALES 705 A'!D34:I34</f>
        <v>TURRENT HERNANDEZ LILIANA DEL CARMEN</v>
      </c>
      <c r="E34" s="81"/>
      <c r="F34" s="81"/>
      <c r="G34" s="81"/>
      <c r="H34" s="81"/>
      <c r="I34" s="82"/>
      <c r="J34" s="13">
        <f>'PARCIALES 705 A'!P34</f>
        <v>62.333333333333336</v>
      </c>
      <c r="K34" s="13">
        <f t="shared" si="0"/>
        <v>62.333333333333336</v>
      </c>
    </row>
    <row r="35" spans="2:11" x14ac:dyDescent="0.25">
      <c r="B35" s="7">
        <f t="shared" si="1"/>
        <v>27</v>
      </c>
      <c r="C35" s="7" t="str">
        <f>'PARCIALES 705 A'!C35</f>
        <v>201U0164</v>
      </c>
      <c r="D35" s="80" t="str">
        <f>'PARCIALES 705 A'!D35:I35</f>
        <v>VELASCO CHIMA YURIDIA</v>
      </c>
      <c r="E35" s="81"/>
      <c r="F35" s="81"/>
      <c r="G35" s="81"/>
      <c r="H35" s="81"/>
      <c r="I35" s="82"/>
      <c r="J35" s="13">
        <f>'PARCIALES 705 A'!P35</f>
        <v>61.666666666666664</v>
      </c>
      <c r="K35" s="13">
        <f t="shared" si="0"/>
        <v>61.666666666666664</v>
      </c>
    </row>
    <row r="36" spans="2:11" x14ac:dyDescent="0.25">
      <c r="B36" s="7">
        <f t="shared" si="1"/>
        <v>28</v>
      </c>
      <c r="C36" s="7" t="str">
        <f>'PARCIALES 705 A'!C36</f>
        <v>201U0165</v>
      </c>
      <c r="D36" s="80" t="str">
        <f>'PARCIALES 705 A'!D36:I36</f>
        <v>VILLEGAS COBAXIN MARIA JOSE</v>
      </c>
      <c r="E36" s="81"/>
      <c r="F36" s="81"/>
      <c r="G36" s="81"/>
      <c r="H36" s="81"/>
      <c r="I36" s="82"/>
      <c r="J36" s="13">
        <f>'PARCIALES 705 A'!P36</f>
        <v>62.666666666666664</v>
      </c>
      <c r="K36" s="13">
        <f t="shared" si="0"/>
        <v>62.666666666666664</v>
      </c>
    </row>
    <row r="37" spans="2:11" x14ac:dyDescent="0.25">
      <c r="B37" s="7">
        <f t="shared" si="1"/>
        <v>29</v>
      </c>
      <c r="C37" s="7" t="str">
        <f>'PARCIALES 705 A'!C37</f>
        <v>201U0318</v>
      </c>
      <c r="D37" s="80" t="str">
        <f>'PARCIALES 705 A'!D37:I37</f>
        <v>XALATE MENDOZA MARIA FERNANDA</v>
      </c>
      <c r="E37" s="81"/>
      <c r="F37" s="81"/>
      <c r="G37" s="81"/>
      <c r="H37" s="81"/>
      <c r="I37" s="82"/>
      <c r="J37" s="13">
        <f>'PARCIALES 705 A'!P37</f>
        <v>61.333333333333336</v>
      </c>
      <c r="K37" s="13">
        <f t="shared" si="0"/>
        <v>61.333333333333336</v>
      </c>
    </row>
    <row r="38" spans="2:11" x14ac:dyDescent="0.25">
      <c r="B38" s="7">
        <f t="shared" si="1"/>
        <v>30</v>
      </c>
      <c r="C38" s="7" t="str">
        <f>'PARCIALES 705 A'!C38</f>
        <v>201U0166</v>
      </c>
      <c r="D38" s="80" t="str">
        <f>'PARCIALES 705 A'!D38:I38</f>
        <v>XOLO BAXIN YURI DIANA</v>
      </c>
      <c r="E38" s="81"/>
      <c r="F38" s="81"/>
      <c r="G38" s="81"/>
      <c r="H38" s="81"/>
      <c r="I38" s="82"/>
      <c r="J38" s="13">
        <f>'PARCIALES 705 A'!P38</f>
        <v>58.333333333333336</v>
      </c>
      <c r="K38" s="13">
        <f t="shared" si="0"/>
        <v>58.333333333333336</v>
      </c>
    </row>
    <row r="39" spans="2:11" x14ac:dyDescent="0.25">
      <c r="B39" s="7">
        <f t="shared" si="1"/>
        <v>31</v>
      </c>
      <c r="C39" s="7" t="str">
        <f>'PARCIALES 705 A'!C39</f>
        <v>201U0167</v>
      </c>
      <c r="D39" s="80" t="str">
        <f>'PARCIALES 705 A'!D39:I39</f>
        <v>XOLO CUAZOZON SAMUEL ISAI</v>
      </c>
      <c r="E39" s="81"/>
      <c r="F39" s="81"/>
      <c r="G39" s="81"/>
      <c r="H39" s="81"/>
      <c r="I39" s="82"/>
      <c r="J39" s="13">
        <f>'PARCIALES 705 A'!P39</f>
        <v>56.666666666666664</v>
      </c>
      <c r="K39" s="13">
        <f t="shared" si="0"/>
        <v>56.666666666666664</v>
      </c>
    </row>
    <row r="40" spans="2:11" x14ac:dyDescent="0.25">
      <c r="C40" s="53"/>
      <c r="D40" s="53"/>
      <c r="E40" s="1"/>
    </row>
    <row r="41" spans="2:11" x14ac:dyDescent="0.25">
      <c r="C41" s="53"/>
      <c r="D41" s="53"/>
      <c r="E41" s="1"/>
      <c r="H41" s="59" t="s">
        <v>18</v>
      </c>
      <c r="I41" s="59"/>
      <c r="J41" s="5">
        <f>COUNTIF(K9:K39,"&gt;=70")</f>
        <v>0</v>
      </c>
      <c r="K41" s="1"/>
    </row>
    <row r="42" spans="2:11" x14ac:dyDescent="0.25">
      <c r="C42" s="53"/>
      <c r="D42" s="53"/>
      <c r="E42" s="9"/>
      <c r="H42" s="59" t="s">
        <v>19</v>
      </c>
      <c r="I42" s="59"/>
      <c r="J42" s="5">
        <f>COUNTIF(K9:K39,"&lt;70")</f>
        <v>31</v>
      </c>
      <c r="K42" s="1"/>
    </row>
    <row r="43" spans="2:11" x14ac:dyDescent="0.25">
      <c r="C43" s="53"/>
      <c r="D43" s="53"/>
      <c r="E43" s="53"/>
      <c r="H43" s="59" t="s">
        <v>20</v>
      </c>
      <c r="I43" s="59"/>
      <c r="J43" s="5">
        <f>COUNT(J9:J39)</f>
        <v>31</v>
      </c>
      <c r="K43" s="1"/>
    </row>
    <row r="44" spans="2:11" x14ac:dyDescent="0.25">
      <c r="C44" s="53"/>
      <c r="D44" s="53"/>
      <c r="E44" s="1"/>
      <c r="H44" s="56" t="s">
        <v>15</v>
      </c>
      <c r="I44" s="56"/>
      <c r="J44" s="10">
        <f>J41/J43</f>
        <v>0</v>
      </c>
      <c r="K44" s="16"/>
    </row>
    <row r="45" spans="2:11" x14ac:dyDescent="0.25">
      <c r="C45" s="53"/>
      <c r="D45" s="53"/>
      <c r="E45" s="1"/>
      <c r="H45" s="56" t="s">
        <v>16</v>
      </c>
      <c r="I45" s="56"/>
      <c r="J45" s="10">
        <f>J42/J43</f>
        <v>1</v>
      </c>
      <c r="K45" s="17"/>
    </row>
    <row r="46" spans="2:11" x14ac:dyDescent="0.25">
      <c r="C46" s="53"/>
      <c r="D46" s="53"/>
      <c r="E46" s="9"/>
    </row>
    <row r="47" spans="2:11" x14ac:dyDescent="0.25">
      <c r="C47" s="1"/>
      <c r="D47" s="1"/>
      <c r="E47" s="9"/>
    </row>
    <row r="49" spans="10:11" x14ac:dyDescent="0.25">
      <c r="J49" s="53"/>
      <c r="K49" s="53"/>
    </row>
    <row r="50" spans="10:11" x14ac:dyDescent="0.25">
      <c r="J50" s="54"/>
      <c r="K50" s="54"/>
    </row>
  </sheetData>
  <mergeCells count="52">
    <mergeCell ref="D39:I39"/>
    <mergeCell ref="D33:I33"/>
    <mergeCell ref="D34:I34"/>
    <mergeCell ref="D35:I35"/>
    <mergeCell ref="D36:I36"/>
    <mergeCell ref="D37:I37"/>
    <mergeCell ref="D38:I38"/>
    <mergeCell ref="C46:D46"/>
    <mergeCell ref="J49:K49"/>
    <mergeCell ref="J50:K50"/>
    <mergeCell ref="D26:I26"/>
    <mergeCell ref="D27:I27"/>
    <mergeCell ref="D28:I28"/>
    <mergeCell ref="D29:I29"/>
    <mergeCell ref="D30:I30"/>
    <mergeCell ref="D31:I31"/>
    <mergeCell ref="D32:I32"/>
    <mergeCell ref="C43:E43"/>
    <mergeCell ref="H43:I43"/>
    <mergeCell ref="C44:D44"/>
    <mergeCell ref="H44:I44"/>
    <mergeCell ref="C45:D45"/>
    <mergeCell ref="H45:I45"/>
    <mergeCell ref="C40:D40"/>
    <mergeCell ref="C41:D41"/>
    <mergeCell ref="H41:I41"/>
    <mergeCell ref="C42:D42"/>
    <mergeCell ref="H42:I4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F305D-9B10-49A4-947A-5CFC7EBBC1F7}">
  <dimension ref="B2:Q34"/>
  <sheetViews>
    <sheetView zoomScale="83" workbookViewId="0">
      <selection activeCell="S18" sqref="S18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7" width="10.85546875" customWidth="1"/>
    <col min="8" max="8" width="5" customWidth="1"/>
    <col min="9" max="9" width="7.5703125" customWidth="1"/>
    <col min="10" max="10" width="7.85546875" customWidth="1"/>
    <col min="11" max="14" width="6.42578125" customWidth="1"/>
    <col min="15" max="15" width="6.7109375" customWidth="1"/>
    <col min="16" max="16" width="7.42578125" customWidth="1"/>
    <col min="17" max="17" width="2.28515625" customWidth="1"/>
    <col min="18" max="18" width="5.5703125" customWidth="1"/>
  </cols>
  <sheetData>
    <row r="2" spans="2:17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3"/>
      <c r="Q2" s="3"/>
    </row>
    <row r="3" spans="2:17" x14ac:dyDescent="0.2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1"/>
      <c r="Q3" s="1"/>
    </row>
    <row r="4" spans="2:17" ht="15.75" x14ac:dyDescent="0.25">
      <c r="C4" t="s">
        <v>0</v>
      </c>
      <c r="D4" s="93" t="str">
        <f>'PARCIALES 705 A'!D4:G4</f>
        <v>PLAN DE NEGOCIOS</v>
      </c>
      <c r="E4" s="93"/>
      <c r="F4" s="93"/>
      <c r="G4" s="93"/>
      <c r="I4" t="s">
        <v>1</v>
      </c>
      <c r="J4" s="58" t="s">
        <v>168</v>
      </c>
      <c r="K4" s="58"/>
      <c r="M4" t="s">
        <v>2</v>
      </c>
      <c r="N4" s="48">
        <f>'PARCIALES 705 A'!N4:O4</f>
        <v>45259</v>
      </c>
      <c r="O4" s="48"/>
    </row>
    <row r="5" spans="2:17" ht="6.75" customHeight="1" x14ac:dyDescent="0.25">
      <c r="D5" s="6"/>
      <c r="E5" s="6"/>
      <c r="F5" s="6"/>
      <c r="G5" s="6"/>
    </row>
    <row r="6" spans="2:17" ht="15.75" x14ac:dyDescent="0.25">
      <c r="C6" t="s">
        <v>3</v>
      </c>
      <c r="D6" s="47" t="str">
        <f>'PARCIALES 705 A'!D6:G6</f>
        <v>SEP 23 - ENE 24</v>
      </c>
      <c r="E6" s="47"/>
      <c r="F6" s="47"/>
      <c r="G6" s="47"/>
      <c r="I6" s="53" t="s">
        <v>21</v>
      </c>
      <c r="J6" s="53"/>
      <c r="K6" s="49" t="str">
        <f>'PARCIALES 705 A'!K6:O6</f>
        <v>L.C. GUILLERMO MORALES CADENA</v>
      </c>
      <c r="L6" s="49"/>
      <c r="M6" s="49"/>
      <c r="N6" s="49"/>
      <c r="O6" s="49"/>
    </row>
    <row r="7" spans="2:17" ht="11.25" customHeight="1" x14ac:dyDescent="0.25"/>
    <row r="8" spans="2:17" x14ac:dyDescent="0.25">
      <c r="B8" s="4" t="s">
        <v>4</v>
      </c>
      <c r="C8" s="5" t="s">
        <v>6</v>
      </c>
      <c r="D8" s="50" t="s">
        <v>5</v>
      </c>
      <c r="E8" s="51"/>
      <c r="F8" s="51"/>
      <c r="G8" s="51"/>
      <c r="H8" s="51"/>
      <c r="I8" s="52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ht="18.75" x14ac:dyDescent="0.3">
      <c r="B9" s="22">
        <v>1</v>
      </c>
      <c r="C9" s="22" t="s">
        <v>162</v>
      </c>
      <c r="D9" s="44" t="s">
        <v>165</v>
      </c>
      <c r="E9" s="45"/>
      <c r="F9" s="45"/>
      <c r="G9" s="45"/>
      <c r="H9" s="45"/>
      <c r="I9" s="46"/>
      <c r="J9" s="23">
        <v>95</v>
      </c>
      <c r="K9" s="23">
        <v>90</v>
      </c>
      <c r="L9" s="25"/>
      <c r="M9" s="23"/>
      <c r="N9" s="23"/>
      <c r="O9" s="23"/>
      <c r="P9" s="24">
        <f>SUM(J9:O9)/3</f>
        <v>61.666666666666664</v>
      </c>
    </row>
    <row r="10" spans="2:17" ht="18.75" x14ac:dyDescent="0.3">
      <c r="B10" s="22">
        <f>B9+1</f>
        <v>2</v>
      </c>
      <c r="C10" s="22" t="s">
        <v>163</v>
      </c>
      <c r="D10" s="44" t="s">
        <v>166</v>
      </c>
      <c r="E10" s="45"/>
      <c r="F10" s="45"/>
      <c r="G10" s="45"/>
      <c r="H10" s="45"/>
      <c r="I10" s="46"/>
      <c r="J10" s="23">
        <v>75</v>
      </c>
      <c r="K10" s="23">
        <v>90</v>
      </c>
      <c r="L10" s="23"/>
      <c r="M10" s="23"/>
      <c r="N10" s="23"/>
      <c r="O10" s="23"/>
      <c r="P10" s="24">
        <f t="shared" ref="P10:P23" si="0">SUM(J10:O10)/3</f>
        <v>55</v>
      </c>
    </row>
    <row r="11" spans="2:17" ht="18.75" x14ac:dyDescent="0.3">
      <c r="B11" s="22">
        <f t="shared" ref="B11:B23" si="1">B10+1</f>
        <v>3</v>
      </c>
      <c r="C11" s="22" t="s">
        <v>164</v>
      </c>
      <c r="D11" s="44" t="s">
        <v>167</v>
      </c>
      <c r="E11" s="45"/>
      <c r="F11" s="45"/>
      <c r="G11" s="45"/>
      <c r="H11" s="45"/>
      <c r="I11" s="46"/>
      <c r="J11" s="23">
        <v>93</v>
      </c>
      <c r="K11" s="23">
        <v>90</v>
      </c>
      <c r="L11" s="23"/>
      <c r="M11" s="23"/>
      <c r="N11" s="23"/>
      <c r="O11" s="23"/>
      <c r="P11" s="24">
        <f t="shared" si="0"/>
        <v>61</v>
      </c>
    </row>
    <row r="12" spans="2:17" ht="18.75" x14ac:dyDescent="0.3">
      <c r="B12" s="22">
        <f t="shared" si="1"/>
        <v>4</v>
      </c>
      <c r="C12" s="22"/>
      <c r="D12" s="90"/>
      <c r="E12" s="91"/>
      <c r="F12" s="91"/>
      <c r="G12" s="91"/>
      <c r="H12" s="91"/>
      <c r="I12" s="92"/>
      <c r="J12" s="23"/>
      <c r="K12" s="23"/>
      <c r="L12" s="23"/>
      <c r="M12" s="23"/>
      <c r="N12" s="23"/>
      <c r="O12" s="23"/>
      <c r="P12" s="24">
        <f t="shared" si="0"/>
        <v>0</v>
      </c>
    </row>
    <row r="13" spans="2:17" ht="18.75" x14ac:dyDescent="0.3">
      <c r="B13" s="22">
        <f t="shared" si="1"/>
        <v>5</v>
      </c>
      <c r="C13" s="22"/>
      <c r="D13" s="90"/>
      <c r="E13" s="91"/>
      <c r="F13" s="91"/>
      <c r="G13" s="91"/>
      <c r="H13" s="91"/>
      <c r="I13" s="92"/>
      <c r="J13" s="23"/>
      <c r="K13" s="23"/>
      <c r="L13" s="23"/>
      <c r="M13" s="23"/>
      <c r="N13" s="23"/>
      <c r="O13" s="23"/>
      <c r="P13" s="24">
        <f t="shared" si="0"/>
        <v>0</v>
      </c>
    </row>
    <row r="14" spans="2:17" ht="18.75" x14ac:dyDescent="0.3">
      <c r="B14" s="22">
        <f t="shared" si="1"/>
        <v>6</v>
      </c>
      <c r="C14" s="22"/>
      <c r="D14" s="90"/>
      <c r="E14" s="91"/>
      <c r="F14" s="91"/>
      <c r="G14" s="91"/>
      <c r="H14" s="91"/>
      <c r="I14" s="92"/>
      <c r="J14" s="23"/>
      <c r="K14" s="23"/>
      <c r="L14" s="23"/>
      <c r="M14" s="23"/>
      <c r="N14" s="23"/>
      <c r="O14" s="23"/>
      <c r="P14" s="24">
        <f t="shared" si="0"/>
        <v>0</v>
      </c>
    </row>
    <row r="15" spans="2:17" ht="18.75" x14ac:dyDescent="0.3">
      <c r="B15" s="22">
        <f t="shared" si="1"/>
        <v>7</v>
      </c>
      <c r="C15" s="22"/>
      <c r="D15" s="90"/>
      <c r="E15" s="91"/>
      <c r="F15" s="91"/>
      <c r="G15" s="91"/>
      <c r="H15" s="91"/>
      <c r="I15" s="92"/>
      <c r="J15" s="23"/>
      <c r="K15" s="23"/>
      <c r="L15" s="23"/>
      <c r="M15" s="23"/>
      <c r="N15" s="23"/>
      <c r="O15" s="23"/>
      <c r="P15" s="24">
        <f t="shared" si="0"/>
        <v>0</v>
      </c>
    </row>
    <row r="16" spans="2:17" ht="18.75" x14ac:dyDescent="0.3">
      <c r="B16" s="22">
        <f t="shared" si="1"/>
        <v>8</v>
      </c>
      <c r="C16" s="22"/>
      <c r="D16" s="90"/>
      <c r="E16" s="91"/>
      <c r="F16" s="91"/>
      <c r="G16" s="91"/>
      <c r="H16" s="91"/>
      <c r="I16" s="92"/>
      <c r="J16" s="23"/>
      <c r="K16" s="23"/>
      <c r="L16" s="23"/>
      <c r="M16" s="23"/>
      <c r="N16" s="23"/>
      <c r="O16" s="23"/>
      <c r="P16" s="24">
        <f t="shared" si="0"/>
        <v>0</v>
      </c>
    </row>
    <row r="17" spans="2:16" ht="18.75" x14ac:dyDescent="0.3">
      <c r="B17" s="22">
        <f t="shared" si="1"/>
        <v>9</v>
      </c>
      <c r="C17" s="22"/>
      <c r="D17" s="90"/>
      <c r="E17" s="91"/>
      <c r="F17" s="91"/>
      <c r="G17" s="91"/>
      <c r="H17" s="91"/>
      <c r="I17" s="92"/>
      <c r="J17" s="23"/>
      <c r="K17" s="23"/>
      <c r="L17" s="23"/>
      <c r="M17" s="23"/>
      <c r="N17" s="23"/>
      <c r="O17" s="23"/>
      <c r="P17" s="24">
        <f t="shared" si="0"/>
        <v>0</v>
      </c>
    </row>
    <row r="18" spans="2:16" ht="18.75" x14ac:dyDescent="0.3">
      <c r="B18" s="22">
        <f t="shared" si="1"/>
        <v>10</v>
      </c>
      <c r="C18" s="22"/>
      <c r="D18" s="90"/>
      <c r="E18" s="91"/>
      <c r="F18" s="91"/>
      <c r="G18" s="91"/>
      <c r="H18" s="91"/>
      <c r="I18" s="92"/>
      <c r="J18" s="23"/>
      <c r="K18" s="23"/>
      <c r="L18" s="23"/>
      <c r="M18" s="23"/>
      <c r="N18" s="23"/>
      <c r="O18" s="23"/>
      <c r="P18" s="24">
        <f t="shared" si="0"/>
        <v>0</v>
      </c>
    </row>
    <row r="19" spans="2:16" ht="18.75" x14ac:dyDescent="0.3">
      <c r="B19" s="22">
        <f t="shared" si="1"/>
        <v>11</v>
      </c>
      <c r="C19" s="22"/>
      <c r="D19" s="90"/>
      <c r="E19" s="91"/>
      <c r="F19" s="91"/>
      <c r="G19" s="91"/>
      <c r="H19" s="91"/>
      <c r="I19" s="92"/>
      <c r="J19" s="23"/>
      <c r="K19" s="23"/>
      <c r="L19" s="23"/>
      <c r="M19" s="23"/>
      <c r="N19" s="23"/>
      <c r="O19" s="23"/>
      <c r="P19" s="24">
        <f t="shared" si="0"/>
        <v>0</v>
      </c>
    </row>
    <row r="20" spans="2:16" ht="18.75" x14ac:dyDescent="0.3">
      <c r="B20" s="22">
        <f t="shared" si="1"/>
        <v>12</v>
      </c>
      <c r="C20" s="22"/>
      <c r="D20" s="90"/>
      <c r="E20" s="91"/>
      <c r="F20" s="91"/>
      <c r="G20" s="91"/>
      <c r="H20" s="91"/>
      <c r="I20" s="92"/>
      <c r="J20" s="23"/>
      <c r="K20" s="23"/>
      <c r="L20" s="23"/>
      <c r="M20" s="23"/>
      <c r="N20" s="23"/>
      <c r="O20" s="23"/>
      <c r="P20" s="24">
        <f t="shared" si="0"/>
        <v>0</v>
      </c>
    </row>
    <row r="21" spans="2:16" ht="18.75" x14ac:dyDescent="0.3">
      <c r="B21" s="22">
        <f t="shared" si="1"/>
        <v>13</v>
      </c>
      <c r="C21" s="22"/>
      <c r="D21" s="90"/>
      <c r="E21" s="91"/>
      <c r="F21" s="91"/>
      <c r="G21" s="91"/>
      <c r="H21" s="91"/>
      <c r="I21" s="92"/>
      <c r="J21" s="23"/>
      <c r="K21" s="23"/>
      <c r="L21" s="23"/>
      <c r="M21" s="23"/>
      <c r="N21" s="23"/>
      <c r="O21" s="23"/>
      <c r="P21" s="24">
        <f t="shared" si="0"/>
        <v>0</v>
      </c>
    </row>
    <row r="22" spans="2:16" ht="18.75" x14ac:dyDescent="0.3">
      <c r="B22" s="22">
        <f t="shared" si="1"/>
        <v>14</v>
      </c>
      <c r="C22" s="22"/>
      <c r="D22" s="90"/>
      <c r="E22" s="91"/>
      <c r="F22" s="91"/>
      <c r="G22" s="91"/>
      <c r="H22" s="91"/>
      <c r="I22" s="92"/>
      <c r="J22" s="23"/>
      <c r="K22" s="23"/>
      <c r="L22" s="23"/>
      <c r="M22" s="23"/>
      <c r="N22" s="23"/>
      <c r="O22" s="23"/>
      <c r="P22" s="24">
        <f t="shared" si="0"/>
        <v>0</v>
      </c>
    </row>
    <row r="23" spans="2:16" ht="18.75" x14ac:dyDescent="0.3">
      <c r="B23" s="22">
        <f t="shared" si="1"/>
        <v>15</v>
      </c>
      <c r="C23" s="22"/>
      <c r="D23" s="90"/>
      <c r="E23" s="91"/>
      <c r="F23" s="91"/>
      <c r="G23" s="91"/>
      <c r="H23" s="91"/>
      <c r="I23" s="92"/>
      <c r="J23" s="23"/>
      <c r="K23" s="23"/>
      <c r="L23" s="23"/>
      <c r="M23" s="23"/>
      <c r="N23" s="23"/>
      <c r="O23" s="23"/>
      <c r="P23" s="24">
        <f t="shared" si="0"/>
        <v>0</v>
      </c>
    </row>
    <row r="24" spans="2:16" x14ac:dyDescent="0.25">
      <c r="C24" s="53"/>
      <c r="D24" s="53"/>
      <c r="E24" s="1"/>
    </row>
    <row r="25" spans="2:16" x14ac:dyDescent="0.25">
      <c r="C25" s="53"/>
      <c r="D25" s="53"/>
      <c r="E25" s="1"/>
      <c r="H25" s="59" t="s">
        <v>18</v>
      </c>
      <c r="I25" s="59"/>
      <c r="J25" s="5">
        <f t="shared" ref="J25:P25" si="2">COUNTIF(J9:J23,"&gt;=70")</f>
        <v>3</v>
      </c>
      <c r="K25" s="5">
        <f t="shared" si="2"/>
        <v>3</v>
      </c>
      <c r="L25" s="5">
        <f t="shared" si="2"/>
        <v>0</v>
      </c>
      <c r="M25" s="5">
        <f t="shared" si="2"/>
        <v>0</v>
      </c>
      <c r="N25" s="5">
        <f t="shared" si="2"/>
        <v>0</v>
      </c>
      <c r="O25" s="5">
        <f t="shared" si="2"/>
        <v>0</v>
      </c>
      <c r="P25" s="15">
        <f t="shared" si="2"/>
        <v>0</v>
      </c>
    </row>
    <row r="26" spans="2:16" x14ac:dyDescent="0.25">
      <c r="C26" s="53"/>
      <c r="D26" s="53"/>
      <c r="E26" s="9"/>
      <c r="H26" s="59" t="s">
        <v>19</v>
      </c>
      <c r="I26" s="59"/>
      <c r="J26" s="5">
        <f t="shared" ref="J26:P26" si="3">COUNTIF(J9:J24,"&lt;70")</f>
        <v>0</v>
      </c>
      <c r="K26" s="5">
        <f t="shared" si="3"/>
        <v>0</v>
      </c>
      <c r="L26" s="5">
        <f t="shared" si="3"/>
        <v>0</v>
      </c>
      <c r="M26" s="5">
        <f t="shared" si="3"/>
        <v>0</v>
      </c>
      <c r="N26" s="5">
        <f t="shared" si="3"/>
        <v>0</v>
      </c>
      <c r="O26" s="5">
        <f t="shared" si="3"/>
        <v>0</v>
      </c>
      <c r="P26" s="15">
        <f t="shared" si="3"/>
        <v>15</v>
      </c>
    </row>
    <row r="27" spans="2:16" x14ac:dyDescent="0.25">
      <c r="C27" s="53"/>
      <c r="D27" s="53"/>
      <c r="E27" s="53"/>
      <c r="H27" s="59" t="s">
        <v>20</v>
      </c>
      <c r="I27" s="59"/>
      <c r="J27" s="5">
        <f t="shared" ref="J27:P27" si="4">COUNT(J9:J23)</f>
        <v>3</v>
      </c>
      <c r="K27" s="5">
        <f t="shared" si="4"/>
        <v>3</v>
      </c>
      <c r="L27" s="5">
        <f t="shared" si="4"/>
        <v>0</v>
      </c>
      <c r="M27" s="5">
        <f t="shared" si="4"/>
        <v>0</v>
      </c>
      <c r="N27" s="5">
        <f t="shared" si="4"/>
        <v>0</v>
      </c>
      <c r="O27" s="5">
        <f t="shared" si="4"/>
        <v>0</v>
      </c>
      <c r="P27" s="15">
        <f t="shared" si="4"/>
        <v>15</v>
      </c>
    </row>
    <row r="28" spans="2:16" x14ac:dyDescent="0.25">
      <c r="C28" s="53"/>
      <c r="D28" s="53"/>
      <c r="E28" s="1"/>
      <c r="H28" s="56" t="s">
        <v>15</v>
      </c>
      <c r="I28" s="56"/>
      <c r="J28" s="10">
        <f>J25/J27</f>
        <v>1</v>
      </c>
      <c r="K28" s="12">
        <f t="shared" ref="K28:P28" si="5">K25/K27</f>
        <v>1</v>
      </c>
      <c r="L28" s="12" t="e">
        <f t="shared" si="5"/>
        <v>#DIV/0!</v>
      </c>
      <c r="M28" s="12" t="e">
        <f t="shared" si="5"/>
        <v>#DIV/0!</v>
      </c>
      <c r="N28" s="12" t="e">
        <f t="shared" si="5"/>
        <v>#DIV/0!</v>
      </c>
      <c r="O28" s="12" t="e">
        <f t="shared" si="5"/>
        <v>#DIV/0!</v>
      </c>
      <c r="P28" s="14">
        <f t="shared" si="5"/>
        <v>0</v>
      </c>
    </row>
    <row r="29" spans="2:16" x14ac:dyDescent="0.25">
      <c r="C29" s="53"/>
      <c r="D29" s="53"/>
      <c r="E29" s="1"/>
      <c r="H29" s="56" t="s">
        <v>16</v>
      </c>
      <c r="I29" s="56"/>
      <c r="J29" s="10">
        <f>J26/J27</f>
        <v>0</v>
      </c>
      <c r="K29" s="10">
        <f t="shared" ref="K29:P29" si="6">K26/K27</f>
        <v>0</v>
      </c>
      <c r="L29" s="12" t="e">
        <f t="shared" si="6"/>
        <v>#DIV/0!</v>
      </c>
      <c r="M29" s="12" t="e">
        <f t="shared" si="6"/>
        <v>#DIV/0!</v>
      </c>
      <c r="N29" s="12" t="e">
        <f t="shared" si="6"/>
        <v>#DIV/0!</v>
      </c>
      <c r="O29" s="12" t="e">
        <f t="shared" si="6"/>
        <v>#DIV/0!</v>
      </c>
      <c r="P29" s="14">
        <f t="shared" si="6"/>
        <v>1</v>
      </c>
    </row>
    <row r="30" spans="2:16" x14ac:dyDescent="0.25">
      <c r="C30" s="53"/>
      <c r="D30" s="53"/>
      <c r="E30" s="9"/>
    </row>
    <row r="31" spans="2:16" x14ac:dyDescent="0.25">
      <c r="C31" s="1"/>
      <c r="D31" s="1"/>
      <c r="E31" s="9"/>
    </row>
    <row r="33" spans="10:15" x14ac:dyDescent="0.25">
      <c r="J33" s="58"/>
      <c r="K33" s="58"/>
      <c r="L33" s="58"/>
      <c r="M33" s="58"/>
      <c r="N33" s="58"/>
      <c r="O33" s="58"/>
    </row>
    <row r="34" spans="10:15" x14ac:dyDescent="0.25">
      <c r="J34" s="57" t="s">
        <v>17</v>
      </c>
      <c r="K34" s="57"/>
      <c r="L34" s="57"/>
      <c r="M34" s="57"/>
      <c r="N34" s="57"/>
      <c r="O34" s="57"/>
    </row>
  </sheetData>
  <mergeCells count="38">
    <mergeCell ref="C30:D30"/>
    <mergeCell ref="J33:O33"/>
    <mergeCell ref="J34:O34"/>
    <mergeCell ref="C27:E27"/>
    <mergeCell ref="H27:I27"/>
    <mergeCell ref="C28:D28"/>
    <mergeCell ref="H28:I28"/>
    <mergeCell ref="C29:D29"/>
    <mergeCell ref="H29:I29"/>
    <mergeCell ref="C24:D24"/>
    <mergeCell ref="C25:D25"/>
    <mergeCell ref="H25:I25"/>
    <mergeCell ref="C26:D26"/>
    <mergeCell ref="H26:I26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19:I19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5" right="0.25" top="0.75" bottom="0.75" header="0.3" footer="0.3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A63A-0C0D-4937-9C59-6C0DD579C214}">
  <dimension ref="B2:P34"/>
  <sheetViews>
    <sheetView zoomScale="93" workbookViewId="0">
      <selection activeCell="J11" sqref="J11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3"/>
      <c r="M2" s="3"/>
    </row>
    <row r="3" spans="2:16" x14ac:dyDescent="0.2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1"/>
      <c r="M3" s="1"/>
    </row>
    <row r="4" spans="2:16" x14ac:dyDescent="0.25">
      <c r="C4" t="s">
        <v>0</v>
      </c>
      <c r="D4" s="63" t="str">
        <f>'PARCIALES 505 C'!D4:G4</f>
        <v>GESTION ESTRATEGICA DE CAPITAL HUMANO II</v>
      </c>
      <c r="E4" s="63"/>
      <c r="F4" s="63"/>
      <c r="G4" s="63"/>
      <c r="I4" t="s">
        <v>1</v>
      </c>
      <c r="J4" s="64" t="str">
        <f>'PARCIALES 505 C'!J4:K4</f>
        <v>505 C</v>
      </c>
      <c r="K4" s="64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64" t="str">
        <f>'PARCIALES 505 C'!D6:G6</f>
        <v>SEP 23 - ENE 24</v>
      </c>
      <c r="E6" s="64"/>
      <c r="F6" s="64"/>
      <c r="G6" s="64"/>
      <c r="I6" s="53" t="s">
        <v>21</v>
      </c>
      <c r="J6" s="53"/>
      <c r="K6" s="2" t="str">
        <f>'PARCIALES 505 C'!K6:O6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59" t="s">
        <v>5</v>
      </c>
      <c r="E8" s="59"/>
      <c r="F8" s="59"/>
      <c r="G8" s="59"/>
      <c r="H8" s="59"/>
      <c r="I8" s="59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705 B'!C9</f>
        <v>201U0132</v>
      </c>
      <c r="D9" s="80" t="str">
        <f>'PARCIALES 705 B'!D9:I9</f>
        <v>BAXIN XOLO EMMANUEL</v>
      </c>
      <c r="E9" s="81"/>
      <c r="F9" s="81"/>
      <c r="G9" s="81"/>
      <c r="H9" s="81"/>
      <c r="I9" s="82"/>
      <c r="J9" s="13">
        <f>'PARCIALES 705 B'!P9</f>
        <v>61.666666666666664</v>
      </c>
      <c r="K9" s="13">
        <f t="shared" ref="K9:K23" si="0">+J9</f>
        <v>61.666666666666664</v>
      </c>
    </row>
    <row r="10" spans="2:16" x14ac:dyDescent="0.25">
      <c r="B10" s="7">
        <f>B9+1</f>
        <v>2</v>
      </c>
      <c r="C10" s="7" t="str">
        <f>'PARCIALES 705 B'!C10</f>
        <v>201U0148</v>
      </c>
      <c r="D10" s="80" t="str">
        <f>'PARCIALES 705 B'!D10:I10</f>
        <v>PEREZ CHIGUIL DAVID DE JESUS</v>
      </c>
      <c r="E10" s="81"/>
      <c r="F10" s="81"/>
      <c r="G10" s="81"/>
      <c r="H10" s="81"/>
      <c r="I10" s="82"/>
      <c r="J10" s="13">
        <f>'PARCIALES 705 B'!P10</f>
        <v>55</v>
      </c>
      <c r="K10" s="13">
        <f t="shared" si="0"/>
        <v>55</v>
      </c>
    </row>
    <row r="11" spans="2:16" x14ac:dyDescent="0.25">
      <c r="B11" s="7">
        <f t="shared" ref="B11:B23" si="1">B10+1</f>
        <v>3</v>
      </c>
      <c r="C11" s="7" t="str">
        <f>'PARCIALES 705 B'!C11</f>
        <v>201U0458</v>
      </c>
      <c r="D11" s="80" t="str">
        <f>'PARCIALES 705 B'!D11:I11</f>
        <v>PONCE ALVARADO MARIA DEL CARMEN</v>
      </c>
      <c r="E11" s="81"/>
      <c r="F11" s="81"/>
      <c r="G11" s="81"/>
      <c r="H11" s="81"/>
      <c r="I11" s="82"/>
      <c r="J11" s="13">
        <f>'PARCIALES 705 B'!P11</f>
        <v>61</v>
      </c>
      <c r="K11" s="13">
        <f t="shared" si="0"/>
        <v>61</v>
      </c>
    </row>
    <row r="12" spans="2:16" x14ac:dyDescent="0.25">
      <c r="B12" s="7">
        <f t="shared" si="1"/>
        <v>4</v>
      </c>
      <c r="C12" s="7"/>
      <c r="D12" s="80"/>
      <c r="E12" s="81"/>
      <c r="F12" s="81"/>
      <c r="G12" s="81"/>
      <c r="H12" s="81"/>
      <c r="I12" s="82"/>
      <c r="J12" s="13">
        <f>'PARCIALES 705 B'!P12</f>
        <v>0</v>
      </c>
      <c r="K12" s="13">
        <f t="shared" si="0"/>
        <v>0</v>
      </c>
    </row>
    <row r="13" spans="2:16" x14ac:dyDescent="0.25">
      <c r="B13" s="7">
        <f t="shared" si="1"/>
        <v>5</v>
      </c>
      <c r="C13" s="7"/>
      <c r="D13" s="80"/>
      <c r="E13" s="81"/>
      <c r="F13" s="81"/>
      <c r="G13" s="81"/>
      <c r="H13" s="81"/>
      <c r="I13" s="82"/>
      <c r="J13" s="13">
        <f>'PARCIALES 705 B'!P13</f>
        <v>0</v>
      </c>
      <c r="K13" s="13">
        <f t="shared" si="0"/>
        <v>0</v>
      </c>
    </row>
    <row r="14" spans="2:16" x14ac:dyDescent="0.25">
      <c r="B14" s="7">
        <f t="shared" si="1"/>
        <v>6</v>
      </c>
      <c r="C14" s="7"/>
      <c r="D14" s="80"/>
      <c r="E14" s="81"/>
      <c r="F14" s="81"/>
      <c r="G14" s="81"/>
      <c r="H14" s="81"/>
      <c r="I14" s="82"/>
      <c r="J14" s="13">
        <f>'PARCIALES 705 B'!P14</f>
        <v>0</v>
      </c>
      <c r="K14" s="13">
        <f t="shared" si="0"/>
        <v>0</v>
      </c>
    </row>
    <row r="15" spans="2:16" x14ac:dyDescent="0.25">
      <c r="B15" s="7">
        <f t="shared" si="1"/>
        <v>7</v>
      </c>
      <c r="C15" s="7"/>
      <c r="D15" s="80"/>
      <c r="E15" s="81"/>
      <c r="F15" s="81"/>
      <c r="G15" s="81"/>
      <c r="H15" s="81"/>
      <c r="I15" s="82"/>
      <c r="J15" s="13">
        <f>'PARCIALES 705 B'!P15</f>
        <v>0</v>
      </c>
      <c r="K15" s="13">
        <f t="shared" si="0"/>
        <v>0</v>
      </c>
      <c r="P15" s="18"/>
    </row>
    <row r="16" spans="2:16" x14ac:dyDescent="0.25">
      <c r="B16" s="7">
        <f t="shared" si="1"/>
        <v>8</v>
      </c>
      <c r="C16" s="7"/>
      <c r="D16" s="80"/>
      <c r="E16" s="81"/>
      <c r="F16" s="81"/>
      <c r="G16" s="81"/>
      <c r="H16" s="81"/>
      <c r="I16" s="82"/>
      <c r="J16" s="13">
        <f>'PARCIALES 705 B'!P16</f>
        <v>0</v>
      </c>
      <c r="K16" s="13">
        <f t="shared" si="0"/>
        <v>0</v>
      </c>
    </row>
    <row r="17" spans="2:11" x14ac:dyDescent="0.25">
      <c r="B17" s="7">
        <f t="shared" si="1"/>
        <v>9</v>
      </c>
      <c r="C17" s="7"/>
      <c r="D17" s="80"/>
      <c r="E17" s="81"/>
      <c r="F17" s="81"/>
      <c r="G17" s="81"/>
      <c r="H17" s="81"/>
      <c r="I17" s="82"/>
      <c r="J17" s="13">
        <f>'PARCIALES 705 B'!P17</f>
        <v>0</v>
      </c>
      <c r="K17" s="13">
        <f t="shared" si="0"/>
        <v>0</v>
      </c>
    </row>
    <row r="18" spans="2:11" x14ac:dyDescent="0.25">
      <c r="B18" s="7">
        <f t="shared" si="1"/>
        <v>10</v>
      </c>
      <c r="C18" s="7"/>
      <c r="D18" s="80"/>
      <c r="E18" s="81"/>
      <c r="F18" s="81"/>
      <c r="G18" s="81"/>
      <c r="H18" s="81"/>
      <c r="I18" s="82"/>
      <c r="J18" s="13">
        <f>'PARCIALES 705 B'!P18</f>
        <v>0</v>
      </c>
      <c r="K18" s="13">
        <f t="shared" si="0"/>
        <v>0</v>
      </c>
    </row>
    <row r="19" spans="2:11" x14ac:dyDescent="0.25">
      <c r="B19" s="7">
        <f t="shared" si="1"/>
        <v>11</v>
      </c>
      <c r="C19" s="7"/>
      <c r="D19" s="80"/>
      <c r="E19" s="81"/>
      <c r="F19" s="81"/>
      <c r="G19" s="81"/>
      <c r="H19" s="81"/>
      <c r="I19" s="82"/>
      <c r="J19" s="13">
        <f>'PARCIALES 705 B'!P19</f>
        <v>0</v>
      </c>
      <c r="K19" s="13">
        <f t="shared" si="0"/>
        <v>0</v>
      </c>
    </row>
    <row r="20" spans="2:11" x14ac:dyDescent="0.25">
      <c r="B20" s="7">
        <f t="shared" si="1"/>
        <v>12</v>
      </c>
      <c r="C20" s="7"/>
      <c r="D20" s="80"/>
      <c r="E20" s="81"/>
      <c r="F20" s="81"/>
      <c r="G20" s="81"/>
      <c r="H20" s="81"/>
      <c r="I20" s="82"/>
      <c r="J20" s="13">
        <f>'PARCIALES 705 B'!P20</f>
        <v>0</v>
      </c>
      <c r="K20" s="13">
        <f t="shared" si="0"/>
        <v>0</v>
      </c>
    </row>
    <row r="21" spans="2:11" x14ac:dyDescent="0.25">
      <c r="B21" s="7">
        <f t="shared" si="1"/>
        <v>13</v>
      </c>
      <c r="C21" s="7"/>
      <c r="D21" s="80"/>
      <c r="E21" s="81"/>
      <c r="F21" s="81"/>
      <c r="G21" s="81"/>
      <c r="H21" s="81"/>
      <c r="I21" s="82"/>
      <c r="J21" s="13">
        <f>'PARCIALES 705 B'!P21</f>
        <v>0</v>
      </c>
      <c r="K21" s="13">
        <f t="shared" si="0"/>
        <v>0</v>
      </c>
    </row>
    <row r="22" spans="2:11" x14ac:dyDescent="0.25">
      <c r="B22" s="7">
        <f t="shared" si="1"/>
        <v>14</v>
      </c>
      <c r="C22" s="7"/>
      <c r="D22" s="80"/>
      <c r="E22" s="81"/>
      <c r="F22" s="81"/>
      <c r="G22" s="81"/>
      <c r="H22" s="81"/>
      <c r="I22" s="82"/>
      <c r="J22" s="13">
        <f>'PARCIALES 705 B'!P22</f>
        <v>0</v>
      </c>
      <c r="K22" s="13">
        <f t="shared" si="0"/>
        <v>0</v>
      </c>
    </row>
    <row r="23" spans="2:11" x14ac:dyDescent="0.25">
      <c r="B23" s="7">
        <f t="shared" si="1"/>
        <v>15</v>
      </c>
      <c r="C23" s="7"/>
      <c r="D23" s="80"/>
      <c r="E23" s="81"/>
      <c r="F23" s="81"/>
      <c r="G23" s="81"/>
      <c r="H23" s="81"/>
      <c r="I23" s="82"/>
      <c r="J23" s="13">
        <f>'PARCIALES 705 B'!P23</f>
        <v>0</v>
      </c>
      <c r="K23" s="13">
        <f t="shared" si="0"/>
        <v>0</v>
      </c>
    </row>
    <row r="24" spans="2:11" x14ac:dyDescent="0.25">
      <c r="C24" s="53"/>
      <c r="D24" s="53"/>
      <c r="E24" s="1"/>
    </row>
    <row r="25" spans="2:11" x14ac:dyDescent="0.25">
      <c r="C25" s="53"/>
      <c r="D25" s="53"/>
      <c r="E25" s="1"/>
      <c r="H25" s="59" t="s">
        <v>18</v>
      </c>
      <c r="I25" s="59"/>
      <c r="J25" s="5">
        <f>COUNTIF(K9:K23,"&gt;=70")</f>
        <v>0</v>
      </c>
      <c r="K25" s="1"/>
    </row>
    <row r="26" spans="2:11" x14ac:dyDescent="0.25">
      <c r="C26" s="53"/>
      <c r="D26" s="53"/>
      <c r="E26" s="9"/>
      <c r="H26" s="59" t="s">
        <v>19</v>
      </c>
      <c r="I26" s="59"/>
      <c r="J26" s="5">
        <f>COUNTIF(K9:K23,"&lt;70")</f>
        <v>15</v>
      </c>
      <c r="K26" s="1"/>
    </row>
    <row r="27" spans="2:11" x14ac:dyDescent="0.25">
      <c r="C27" s="53"/>
      <c r="D27" s="53"/>
      <c r="E27" s="53"/>
      <c r="H27" s="59" t="s">
        <v>20</v>
      </c>
      <c r="I27" s="59"/>
      <c r="J27" s="5">
        <f>COUNT(J9:J23)</f>
        <v>15</v>
      </c>
      <c r="K27" s="1"/>
    </row>
    <row r="28" spans="2:11" x14ac:dyDescent="0.25">
      <c r="C28" s="53"/>
      <c r="D28" s="53"/>
      <c r="E28" s="1"/>
      <c r="H28" s="56" t="s">
        <v>15</v>
      </c>
      <c r="I28" s="56"/>
      <c r="J28" s="10">
        <f>J25/J27</f>
        <v>0</v>
      </c>
      <c r="K28" s="16"/>
    </row>
    <row r="29" spans="2:11" x14ac:dyDescent="0.25">
      <c r="C29" s="53"/>
      <c r="D29" s="53"/>
      <c r="E29" s="1"/>
      <c r="H29" s="56" t="s">
        <v>16</v>
      </c>
      <c r="I29" s="56"/>
      <c r="J29" s="10">
        <f>J26/J27</f>
        <v>1</v>
      </c>
      <c r="K29" s="17"/>
    </row>
    <row r="30" spans="2:11" x14ac:dyDescent="0.25">
      <c r="C30" s="53"/>
      <c r="D30" s="53"/>
      <c r="E30" s="9"/>
    </row>
    <row r="31" spans="2:11" x14ac:dyDescent="0.25">
      <c r="C31" s="1"/>
      <c r="D31" s="1"/>
      <c r="E31" s="9"/>
    </row>
    <row r="33" spans="10:11" x14ac:dyDescent="0.25">
      <c r="J33" s="53"/>
      <c r="K33" s="53"/>
    </row>
    <row r="34" spans="10:11" x14ac:dyDescent="0.25">
      <c r="J34" s="54"/>
      <c r="K34" s="54"/>
    </row>
  </sheetData>
  <mergeCells count="36">
    <mergeCell ref="C30:D30"/>
    <mergeCell ref="J33:K33"/>
    <mergeCell ref="J34:K34"/>
    <mergeCell ref="C27:E27"/>
    <mergeCell ref="H27:I27"/>
    <mergeCell ref="C28:D28"/>
    <mergeCell ref="H28:I28"/>
    <mergeCell ref="C29:D29"/>
    <mergeCell ref="H29:I29"/>
    <mergeCell ref="C24:D24"/>
    <mergeCell ref="C25:D25"/>
    <mergeCell ref="H25:I25"/>
    <mergeCell ref="C26:D26"/>
    <mergeCell ref="H26:I26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19:I19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PARCIALES 505B</vt:lpstr>
      <vt:lpstr>FINAL</vt:lpstr>
      <vt:lpstr>PARCIALES 505 C</vt:lpstr>
      <vt:lpstr>FINAL (2)</vt:lpstr>
      <vt:lpstr>PARCIALES 705 A</vt:lpstr>
      <vt:lpstr>FINAL (3)</vt:lpstr>
      <vt:lpstr>PARCIALES 705 B</vt:lpstr>
      <vt:lpstr>FINAL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GMC</cp:lastModifiedBy>
  <cp:lastPrinted>2023-03-14T22:59:01Z</cp:lastPrinted>
  <dcterms:created xsi:type="dcterms:W3CDTF">2023-03-14T19:16:59Z</dcterms:created>
  <dcterms:modified xsi:type="dcterms:W3CDTF">2023-12-11T00:25:42Z</dcterms:modified>
</cp:coreProperties>
</file>