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Guillermo MC\Documents\SEM SEPTIEMBRE 2023 ENERO 2024\REPORTES PARCIALES Y FINALES\REPORTES PARCIAL Y FINAL\"/>
    </mc:Choice>
  </mc:AlternateContent>
  <xr:revisionPtr revIDLastSave="0" documentId="8_{4C8C7E16-D931-4625-AF75-C2CC01C7E1B4}" xr6:coauthVersionLast="47" xr6:coauthVersionMax="47" xr10:uidLastSave="{00000000-0000-0000-0000-000000000000}"/>
  <bookViews>
    <workbookView xWindow="-120" yWindow="-120" windowWidth="20730" windowHeight="11310" firstSheet="1" activeTab="1" xr2:uid="{00000000-000D-0000-FFFF-FFFF00000000}"/>
  </bookViews>
  <sheets>
    <sheet name="1" sheetId="1" state="hidden" r:id="rId1"/>
    <sheet name="2" sheetId="2" r:id="rId2"/>
    <sheet name="3" sheetId="3" state="hidden" r:id="rId3"/>
    <sheet name="4" sheetId="4" state="hidden" r:id="rId4"/>
    <sheet name="Final" sheetId="5" state="hidden" r:id="rId5"/>
  </sheets>
  <calcPr calcId="191029"/>
</workbook>
</file>

<file path=xl/calcChain.xml><?xml version="1.0" encoding="utf-8"?>
<calcChain xmlns="http://schemas.openxmlformats.org/spreadsheetml/2006/main">
  <c r="N15" i="1" l="1"/>
  <c r="M15" i="1"/>
  <c r="M17" i="1" l="1"/>
  <c r="M16" i="1"/>
  <c r="M14" i="1"/>
  <c r="N16" i="1"/>
  <c r="N14" i="1"/>
  <c r="N17" i="1"/>
  <c r="M28" i="1" l="1"/>
  <c r="N28" i="5"/>
  <c r="M28" i="5"/>
  <c r="K28" i="5"/>
  <c r="G28" i="5"/>
  <c r="F28" i="5"/>
  <c r="I27" i="5"/>
  <c r="J27" i="5" s="1"/>
  <c r="H27" i="5"/>
  <c r="E27" i="5"/>
  <c r="L27" i="5" s="1"/>
  <c r="D27" i="5"/>
  <c r="C27" i="5"/>
  <c r="A27" i="5"/>
  <c r="I26" i="5"/>
  <c r="J26" i="5" s="1"/>
  <c r="H26" i="5"/>
  <c r="E26" i="5"/>
  <c r="L26" i="5" s="1"/>
  <c r="D26" i="5"/>
  <c r="C26" i="5"/>
  <c r="A26" i="5"/>
  <c r="I25" i="5"/>
  <c r="J25" i="5" s="1"/>
  <c r="H25" i="5"/>
  <c r="E25" i="5"/>
  <c r="L25" i="5" s="1"/>
  <c r="D25" i="5"/>
  <c r="C25" i="5"/>
  <c r="A25" i="5"/>
  <c r="I24" i="5"/>
  <c r="J24" i="5" s="1"/>
  <c r="H24" i="5"/>
  <c r="E24" i="5"/>
  <c r="L24" i="5" s="1"/>
  <c r="D24" i="5"/>
  <c r="C24" i="5"/>
  <c r="A24" i="5"/>
  <c r="I23" i="5"/>
  <c r="J23" i="5" s="1"/>
  <c r="H23" i="5"/>
  <c r="E23" i="5"/>
  <c r="L23" i="5" s="1"/>
  <c r="D23" i="5"/>
  <c r="C23" i="5"/>
  <c r="A23" i="5"/>
  <c r="I22" i="5"/>
  <c r="J22" i="5" s="1"/>
  <c r="H22" i="5"/>
  <c r="E22" i="5"/>
  <c r="L22" i="5" s="1"/>
  <c r="D22" i="5"/>
  <c r="C22" i="5"/>
  <c r="A22" i="5"/>
  <c r="I21" i="5"/>
  <c r="J21" i="5" s="1"/>
  <c r="H21" i="5"/>
  <c r="E21" i="5"/>
  <c r="L21" i="5" s="1"/>
  <c r="D21" i="5"/>
  <c r="C21" i="5"/>
  <c r="A21" i="5"/>
  <c r="I20" i="5"/>
  <c r="J20" i="5" s="1"/>
  <c r="H20" i="5"/>
  <c r="E20" i="5"/>
  <c r="L20" i="5" s="1"/>
  <c r="D20" i="5"/>
  <c r="C20" i="5"/>
  <c r="A20" i="5"/>
  <c r="I19" i="5"/>
  <c r="J19" i="5" s="1"/>
  <c r="H19" i="5"/>
  <c r="E19" i="5"/>
  <c r="L19" i="5" s="1"/>
  <c r="D19" i="5"/>
  <c r="C19" i="5"/>
  <c r="A19" i="5"/>
  <c r="I18" i="5"/>
  <c r="J18" i="5" s="1"/>
  <c r="H18" i="5"/>
  <c r="E18" i="5"/>
  <c r="L18" i="5" s="1"/>
  <c r="D18" i="5"/>
  <c r="C18" i="5"/>
  <c r="A18" i="5"/>
  <c r="E17" i="5"/>
  <c r="L17" i="5" s="1"/>
  <c r="D17" i="5"/>
  <c r="C17" i="5"/>
  <c r="A17" i="5"/>
  <c r="E16" i="5"/>
  <c r="L16" i="5" s="1"/>
  <c r="D16" i="5"/>
  <c r="C16" i="5"/>
  <c r="A16" i="5"/>
  <c r="E15" i="5"/>
  <c r="L15" i="5" s="1"/>
  <c r="D15" i="5"/>
  <c r="C15" i="5"/>
  <c r="A15" i="5"/>
  <c r="L14" i="5"/>
  <c r="I14" i="5"/>
  <c r="J14" i="5" s="1"/>
  <c r="H14" i="5"/>
  <c r="D14" i="5"/>
  <c r="C14" i="5"/>
  <c r="A14" i="5"/>
  <c r="B10" i="5"/>
  <c r="B37" i="5" s="1"/>
  <c r="L8" i="5"/>
  <c r="H8" i="5"/>
  <c r="E8" i="5"/>
  <c r="N28" i="4"/>
  <c r="M28" i="4"/>
  <c r="K28" i="4"/>
  <c r="G28" i="4"/>
  <c r="F28" i="4"/>
  <c r="L27" i="4"/>
  <c r="E27" i="4"/>
  <c r="D27" i="4"/>
  <c r="C27" i="4"/>
  <c r="A27" i="4"/>
  <c r="L26" i="4"/>
  <c r="H26" i="4"/>
  <c r="E26" i="4"/>
  <c r="I26" i="4" s="1"/>
  <c r="J26" i="4" s="1"/>
  <c r="D26" i="4"/>
  <c r="C26" i="4"/>
  <c r="A26" i="4"/>
  <c r="L25" i="4"/>
  <c r="H25" i="4"/>
  <c r="E25" i="4"/>
  <c r="I25" i="4" s="1"/>
  <c r="J25" i="4" s="1"/>
  <c r="D25" i="4"/>
  <c r="C25" i="4"/>
  <c r="A25" i="4"/>
  <c r="L24" i="4"/>
  <c r="H24" i="4"/>
  <c r="E24" i="4"/>
  <c r="I24" i="4" s="1"/>
  <c r="J24" i="4" s="1"/>
  <c r="D24" i="4"/>
  <c r="C24" i="4"/>
  <c r="A24" i="4"/>
  <c r="L23" i="4"/>
  <c r="H23" i="4"/>
  <c r="E23" i="4"/>
  <c r="I23" i="4" s="1"/>
  <c r="J23" i="4" s="1"/>
  <c r="D23" i="4"/>
  <c r="C23" i="4"/>
  <c r="A23" i="4"/>
  <c r="H22" i="4"/>
  <c r="E22" i="4"/>
  <c r="I22" i="4" s="1"/>
  <c r="J22" i="4" s="1"/>
  <c r="D22" i="4"/>
  <c r="C22" i="4"/>
  <c r="A22" i="4"/>
  <c r="L21" i="4"/>
  <c r="H21" i="4"/>
  <c r="E21" i="4"/>
  <c r="I21" i="4" s="1"/>
  <c r="J21" i="4" s="1"/>
  <c r="D21" i="4"/>
  <c r="C21" i="4"/>
  <c r="A21" i="4"/>
  <c r="H20" i="4"/>
  <c r="E20" i="4"/>
  <c r="I20" i="4" s="1"/>
  <c r="J20" i="4" s="1"/>
  <c r="D20" i="4"/>
  <c r="C20" i="4"/>
  <c r="A20" i="4"/>
  <c r="L19" i="4"/>
  <c r="H19" i="4"/>
  <c r="E19" i="4"/>
  <c r="I19" i="4" s="1"/>
  <c r="J19" i="4" s="1"/>
  <c r="D19" i="4"/>
  <c r="C19" i="4"/>
  <c r="A19" i="4"/>
  <c r="H18" i="4"/>
  <c r="E18" i="4"/>
  <c r="I18" i="4" s="1"/>
  <c r="J18" i="4" s="1"/>
  <c r="D18" i="4"/>
  <c r="C18" i="4"/>
  <c r="A18" i="4"/>
  <c r="E17" i="4"/>
  <c r="I17" i="4" s="1"/>
  <c r="J17" i="4" s="1"/>
  <c r="D17" i="4"/>
  <c r="C17" i="4"/>
  <c r="A17" i="4"/>
  <c r="E16" i="4"/>
  <c r="I16" i="4" s="1"/>
  <c r="J16" i="4" s="1"/>
  <c r="D16" i="4"/>
  <c r="C16" i="4"/>
  <c r="A16" i="4"/>
  <c r="L15" i="4"/>
  <c r="H15" i="4"/>
  <c r="E15" i="4"/>
  <c r="I15" i="4" s="1"/>
  <c r="J15" i="4" s="1"/>
  <c r="D15" i="4"/>
  <c r="C15" i="4"/>
  <c r="A15" i="4"/>
  <c r="E14" i="4"/>
  <c r="L14" i="4" s="1"/>
  <c r="D14" i="4"/>
  <c r="C14" i="4"/>
  <c r="A14" i="4"/>
  <c r="B10" i="4"/>
  <c r="B37" i="4" s="1"/>
  <c r="L8" i="4"/>
  <c r="H8" i="4"/>
  <c r="E8" i="4"/>
  <c r="N28" i="3"/>
  <c r="M28" i="3"/>
  <c r="K28" i="3"/>
  <c r="G28" i="3"/>
  <c r="F28" i="3"/>
  <c r="L27" i="3"/>
  <c r="E27" i="3"/>
  <c r="D27" i="3"/>
  <c r="C27" i="3"/>
  <c r="A27" i="3"/>
  <c r="E26" i="3"/>
  <c r="L26" i="3" s="1"/>
  <c r="D26" i="3"/>
  <c r="C26" i="3"/>
  <c r="A26" i="3"/>
  <c r="L25" i="3"/>
  <c r="E25" i="3"/>
  <c r="D25" i="3"/>
  <c r="C25" i="3"/>
  <c r="A25" i="3"/>
  <c r="E24" i="3"/>
  <c r="L24" i="3" s="1"/>
  <c r="D24" i="3"/>
  <c r="C24" i="3"/>
  <c r="A24" i="3"/>
  <c r="L23" i="3"/>
  <c r="E23" i="3"/>
  <c r="D23" i="3"/>
  <c r="C23" i="3"/>
  <c r="A23" i="3"/>
  <c r="E22" i="3"/>
  <c r="L22" i="3" s="1"/>
  <c r="D22" i="3"/>
  <c r="C22" i="3"/>
  <c r="A22" i="3"/>
  <c r="L21" i="3"/>
  <c r="E21" i="3"/>
  <c r="D21" i="3"/>
  <c r="C21" i="3"/>
  <c r="A21" i="3"/>
  <c r="E20" i="3"/>
  <c r="L20" i="3" s="1"/>
  <c r="D20" i="3"/>
  <c r="C20" i="3"/>
  <c r="A20" i="3"/>
  <c r="L19" i="3"/>
  <c r="E19" i="3"/>
  <c r="D19" i="3"/>
  <c r="C19" i="3"/>
  <c r="A19" i="3"/>
  <c r="E18" i="3"/>
  <c r="L18" i="3" s="1"/>
  <c r="D18" i="3"/>
  <c r="C18" i="3"/>
  <c r="A18" i="3"/>
  <c r="L17" i="3"/>
  <c r="E17" i="3"/>
  <c r="D17" i="3"/>
  <c r="C17" i="3"/>
  <c r="A17" i="3"/>
  <c r="E16" i="3"/>
  <c r="L16" i="3" s="1"/>
  <c r="D16" i="3"/>
  <c r="C16" i="3"/>
  <c r="A16" i="3"/>
  <c r="E15" i="3"/>
  <c r="L15" i="3" s="1"/>
  <c r="D15" i="3"/>
  <c r="C15" i="3"/>
  <c r="A15" i="3"/>
  <c r="E14" i="3"/>
  <c r="L14" i="3" s="1"/>
  <c r="D14" i="3"/>
  <c r="C14" i="3"/>
  <c r="A14" i="3"/>
  <c r="B10" i="3"/>
  <c r="B37" i="3" s="1"/>
  <c r="L8" i="3"/>
  <c r="H8" i="3"/>
  <c r="E8" i="3"/>
  <c r="N28" i="2"/>
  <c r="M28" i="2"/>
  <c r="K28" i="2"/>
  <c r="G28" i="2"/>
  <c r="F28" i="2"/>
  <c r="E17" i="2"/>
  <c r="L17" i="2" s="1"/>
  <c r="D17" i="2"/>
  <c r="C17" i="2"/>
  <c r="A17" i="2"/>
  <c r="I16" i="2"/>
  <c r="J16" i="2" s="1"/>
  <c r="E16" i="2"/>
  <c r="L16" i="2" s="1"/>
  <c r="D16" i="2"/>
  <c r="C16" i="2"/>
  <c r="A16" i="2"/>
  <c r="E15" i="2"/>
  <c r="H15" i="2" s="1"/>
  <c r="D15" i="2"/>
  <c r="C15" i="2"/>
  <c r="A15" i="2"/>
  <c r="E14" i="2"/>
  <c r="D14" i="2"/>
  <c r="C14" i="2"/>
  <c r="A14" i="2"/>
  <c r="B10" i="2"/>
  <c r="B37" i="2" s="1"/>
  <c r="L8" i="2"/>
  <c r="H8" i="2"/>
  <c r="E8" i="2"/>
  <c r="B37" i="1"/>
  <c r="N28" i="1"/>
  <c r="K28" i="1"/>
  <c r="G28" i="1"/>
  <c r="F28" i="1"/>
  <c r="E28" i="1"/>
  <c r="I27" i="1"/>
  <c r="I26" i="1"/>
  <c r="I25" i="1"/>
  <c r="I24" i="1"/>
  <c r="I23" i="1"/>
  <c r="I22" i="1"/>
  <c r="I21" i="1"/>
  <c r="I20" i="1"/>
  <c r="I19" i="1"/>
  <c r="I18" i="1"/>
  <c r="L17" i="1"/>
  <c r="I17" i="1"/>
  <c r="J17" i="1" s="1"/>
  <c r="H17" i="1"/>
  <c r="L16" i="1"/>
  <c r="I16" i="1"/>
  <c r="J16" i="1" s="1"/>
  <c r="H16" i="1"/>
  <c r="L15" i="1"/>
  <c r="I15" i="1"/>
  <c r="J15" i="1" s="1"/>
  <c r="H15" i="1"/>
  <c r="L14" i="1"/>
  <c r="I14" i="1"/>
  <c r="J14" i="1" s="1"/>
  <c r="H14" i="1"/>
  <c r="H15" i="5" l="1"/>
  <c r="I15" i="5"/>
  <c r="J15" i="5" s="1"/>
  <c r="H28" i="1"/>
  <c r="E28" i="2"/>
  <c r="H28" i="2" s="1"/>
  <c r="H17" i="5"/>
  <c r="H17" i="2"/>
  <c r="H17" i="4"/>
  <c r="I17" i="5"/>
  <c r="J17" i="5" s="1"/>
  <c r="I17" i="2"/>
  <c r="J17" i="2" s="1"/>
  <c r="L17" i="4"/>
  <c r="I16" i="5"/>
  <c r="J16" i="5" s="1"/>
  <c r="H16" i="2"/>
  <c r="H16" i="4"/>
  <c r="H16" i="5"/>
  <c r="I15" i="2"/>
  <c r="J15" i="2" s="1"/>
  <c r="E28" i="5"/>
  <c r="I28" i="5" s="1"/>
  <c r="J28" i="5" s="1"/>
  <c r="I14" i="2"/>
  <c r="J14" i="2" s="1"/>
  <c r="H14" i="4"/>
  <c r="L28" i="1"/>
  <c r="I15" i="3"/>
  <c r="J15" i="3" s="1"/>
  <c r="H15" i="3"/>
  <c r="I17" i="3"/>
  <c r="J17" i="3" s="1"/>
  <c r="H17" i="3"/>
  <c r="I19" i="3"/>
  <c r="J19" i="3" s="1"/>
  <c r="H19" i="3"/>
  <c r="I21" i="3"/>
  <c r="J21" i="3" s="1"/>
  <c r="H21" i="3"/>
  <c r="I23" i="3"/>
  <c r="J23" i="3" s="1"/>
  <c r="H23" i="3"/>
  <c r="I25" i="3"/>
  <c r="J25" i="3" s="1"/>
  <c r="H25" i="3"/>
  <c r="I27" i="3"/>
  <c r="J27" i="3" s="1"/>
  <c r="H27" i="3"/>
  <c r="L16" i="4"/>
  <c r="L18" i="4"/>
  <c r="L20" i="4"/>
  <c r="L22" i="4"/>
  <c r="I27" i="4"/>
  <c r="J27" i="4" s="1"/>
  <c r="H27" i="4"/>
  <c r="I28" i="1"/>
  <c r="J28" i="1" s="1"/>
  <c r="I14" i="3"/>
  <c r="J14" i="3" s="1"/>
  <c r="E28" i="3"/>
  <c r="H14" i="3"/>
  <c r="I16" i="3"/>
  <c r="J16" i="3" s="1"/>
  <c r="H16" i="3"/>
  <c r="I18" i="3"/>
  <c r="J18" i="3" s="1"/>
  <c r="H18" i="3"/>
  <c r="I20" i="3"/>
  <c r="J20" i="3" s="1"/>
  <c r="H20" i="3"/>
  <c r="I22" i="3"/>
  <c r="J22" i="3" s="1"/>
  <c r="H22" i="3"/>
  <c r="I24" i="3"/>
  <c r="J24" i="3" s="1"/>
  <c r="H24" i="3"/>
  <c r="I26" i="3"/>
  <c r="J26" i="3" s="1"/>
  <c r="H26" i="3"/>
  <c r="I14" i="4"/>
  <c r="J14" i="4" s="1"/>
  <c r="E28" i="4"/>
  <c r="L14" i="2"/>
  <c r="L15" i="2"/>
  <c r="H14" i="2"/>
  <c r="L28" i="2" l="1"/>
  <c r="I28" i="2"/>
  <c r="J28" i="2" s="1"/>
  <c r="H28" i="5"/>
  <c r="L28" i="5"/>
  <c r="I28" i="3"/>
  <c r="J28" i="3" s="1"/>
  <c r="H28" i="3"/>
  <c r="L28" i="3"/>
  <c r="I28" i="4"/>
  <c r="J28" i="4" s="1"/>
  <c r="L28" i="4"/>
  <c r="H2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8" authorId="0" shapeId="0" xr:uid="{00000000-0006-0000-0000-000001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100-000001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  <comment ref="H8" authorId="0" shapeId="0" xr:uid="{00000000-0006-0000-0100-000002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  <comment ref="L8" authorId="0" shapeId="0" xr:uid="{00000000-0006-0000-0100-000003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200-000001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  <comment ref="H8" authorId="0" shapeId="0" xr:uid="{00000000-0006-0000-0200-000002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  <comment ref="L8" authorId="0" shapeId="0" xr:uid="{00000000-0006-0000-0200-000003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300-000001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  <comment ref="H8" authorId="0" shapeId="0" xr:uid="{00000000-0006-0000-0300-000002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  <comment ref="L8" authorId="0" shapeId="0" xr:uid="{00000000-0006-0000-0300-000003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400-000001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  <comment ref="H8" authorId="0" shapeId="0" xr:uid="{00000000-0006-0000-0400-000002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  <comment ref="L8" authorId="0" shapeId="0" xr:uid="{00000000-0006-0000-0400-000003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<sst xmlns="http://schemas.openxmlformats.org/spreadsheetml/2006/main" count="186" uniqueCount="44">
  <si>
    <t>Reporte Parcial y Final del Semestre</t>
  </si>
  <si>
    <t>INSTITUTO TECNOLÓGICO SUPERIOR DE SAN ANDRÉS TUXTLA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</si>
  <si>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</si>
  <si>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</si>
  <si>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</si>
  <si>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</si>
  <si>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</si>
  <si>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</si>
  <si>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</si>
  <si>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</si>
  <si>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</si>
  <si>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</si>
  <si>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</si>
  <si>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</si>
  <si>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</si>
  <si>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</si>
  <si>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</si>
  <si>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</si>
  <si>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</si>
  <si>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</si>
  <si>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</si>
  <si>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</si>
  <si>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</si>
  <si>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</si>
  <si>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</si>
  <si>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</si>
  <si>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</si>
  <si>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</si>
  <si>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</si>
  <si>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</si>
  <si>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</si>
  <si>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Final</t>
  </si>
  <si>
    <t>GESTIÓN ESTRATÉGICA DE CAPITAL HUMANO II</t>
  </si>
  <si>
    <t>PLAN DE NEGOCIOS</t>
  </si>
  <si>
    <t>505 B</t>
  </si>
  <si>
    <t>505 C</t>
  </si>
  <si>
    <t>705 A</t>
  </si>
  <si>
    <t>705 B</t>
  </si>
  <si>
    <t>LADM</t>
  </si>
  <si>
    <t>L.C. GUILLERMO MORALES CADENA</t>
  </si>
  <si>
    <t>SEP 22 - ENE 23</t>
  </si>
  <si>
    <t>LICENCIATURA EN ADMINISTRACIÓN</t>
  </si>
  <si>
    <t>L.C. MANUEL DE JESUS CANO BUSTAMANTE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</si>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</sst>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>
    <font>
      <sz val="11"/>
      <color theme="1"/>
      <name val="Calibri"/>
      <scheme val="minor"/>
    </font>
    <font>
      <sz val="10"/>
      <color theme="1"/>
      <name val="Arial"/>
    </font>
    <font>
      <b/>
      <sz val="11"/>
      <color theme="1"/>
      <name val="Arial"/>
    </font>
    <font>
      <b/>
      <sz val="10"/>
      <color theme="1"/>
      <name val="Arial"/>
    </font>
    <font>
      <sz val="11"/>
      <name val="Calibri"/>
    </font>
    <font>
      <sz val="10"/>
      <color theme="0"/>
      <name val="Arial"/>
      <family val="2"/>
    </font>
    <font>
      <sz val="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9" fontId="5" fillId="0" borderId="9" xfId="0" applyNumberFormat="1" applyFont="1" applyBorder="1" applyAlignment="1">
      <alignment horizontal="center" vertical="center" wrapText="1"/>
    </xf>
    <xf numFmtId="164" fontId="6" fillId="2" borderId="14" xfId="0" applyNumberFormat="1" applyFont="1" applyFill="1" applyBorder="1" applyAlignment="1">
      <alignment horizontal="center" vertical="center"/>
    </xf>
    <xf numFmtId="1" fontId="7" fillId="0" borderId="9" xfId="0" applyNumberFormat="1" applyFont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center" vertical="center" wrapText="1"/>
    </xf>
    <xf numFmtId="1" fontId="1" fillId="2" borderId="1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3" fillId="2" borderId="3" xfId="0" applyFont="1" applyFill="1" applyBorder="1" applyAlignment="1">
      <alignment horizontal="center" vertical="center"/>
    </xf>
    <xf numFmtId="0" fontId="4" fillId="0" borderId="8" xfId="0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wrapText="1"/>
    </xf>
    <xf numFmtId="0" fontId="8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workbookViewId="0">
      <selection activeCell="A8" sqref="A8"/>
    </sheetView>
  </sheetViews>
  <sheetFormatPr baseColWidth="10" defaultColWidth="14.42578125" defaultRowHeight="15" customHeight="1"/>
  <cols>
    <col min="1" max="1" width="46" customWidth="1"/>
    <col min="2" max="2" width="4.7109375" customWidth="1"/>
    <col min="3" max="3" width="6.140625" customWidth="1"/>
    <col min="4" max="4" width="21.85546875" customWidth="1"/>
    <col min="5" max="5" width="9.42578125" customWidth="1"/>
    <col min="6" max="6" width="8" customWidth="1"/>
    <col min="7" max="7" width="8.5703125" customWidth="1"/>
    <col min="8" max="8" width="9.140625" customWidth="1"/>
    <col min="9" max="12" width="7.5703125" customWidth="1"/>
    <col min="13" max="26" width="11.42578125" customWidth="1"/>
  </cols>
  <sheetData>
    <row r="1" spans="1:26" ht="62.25" customHeight="1">
      <c r="A1" s="1"/>
      <c r="B1" s="26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8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8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29" t="s">
        <v>3</v>
      </c>
      <c r="B6" s="27"/>
      <c r="C6" s="27"/>
      <c r="D6" s="27"/>
      <c r="E6" s="30" t="s">
        <v>41</v>
      </c>
      <c r="F6" s="31"/>
      <c r="G6" s="31"/>
      <c r="H6" s="31"/>
      <c r="I6" s="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4</v>
      </c>
      <c r="B8" s="32" t="s">
        <v>5</v>
      </c>
      <c r="C8" s="31"/>
      <c r="D8" s="6" t="s">
        <v>6</v>
      </c>
      <c r="E8" s="7">
        <v>4</v>
      </c>
      <c r="F8" s="1"/>
      <c r="G8" s="4" t="s">
        <v>7</v>
      </c>
      <c r="H8" s="7">
        <v>2</v>
      </c>
      <c r="I8" s="39" t="s">
        <v>8</v>
      </c>
      <c r="J8" s="27"/>
      <c r="K8" s="27"/>
      <c r="L8" s="32" t="s">
        <v>40</v>
      </c>
      <c r="M8" s="31"/>
      <c r="N8" s="3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9</v>
      </c>
      <c r="B10" s="32" t="s">
        <v>39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40" t="s">
        <v>10</v>
      </c>
      <c r="B12" s="42" t="s">
        <v>11</v>
      </c>
      <c r="C12" s="42" t="s">
        <v>12</v>
      </c>
      <c r="D12" s="35" t="s">
        <v>13</v>
      </c>
      <c r="E12" s="35" t="s">
        <v>14</v>
      </c>
      <c r="F12" s="33" t="s">
        <v>15</v>
      </c>
      <c r="G12" s="34"/>
      <c r="H12" s="35" t="s">
        <v>16</v>
      </c>
      <c r="I12" s="35" t="s">
        <v>17</v>
      </c>
      <c r="J12" s="35" t="s">
        <v>18</v>
      </c>
      <c r="K12" s="35" t="s">
        <v>19</v>
      </c>
      <c r="L12" s="35" t="s">
        <v>20</v>
      </c>
      <c r="M12" s="35" t="s">
        <v>21</v>
      </c>
      <c r="N12" s="37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41"/>
      <c r="B13" s="36"/>
      <c r="C13" s="36"/>
      <c r="D13" s="36"/>
      <c r="E13" s="36"/>
      <c r="F13" s="9" t="s">
        <v>23</v>
      </c>
      <c r="G13" s="9" t="s">
        <v>24</v>
      </c>
      <c r="H13" s="36"/>
      <c r="I13" s="36"/>
      <c r="J13" s="36"/>
      <c r="K13" s="36"/>
      <c r="L13" s="36"/>
      <c r="M13" s="36"/>
      <c r="N13" s="38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0" t="s">
        <v>32</v>
      </c>
      <c r="B14" s="11" t="s">
        <v>22</v>
      </c>
      <c r="C14" s="11" t="s">
        <v>34</v>
      </c>
      <c r="D14" s="11" t="s">
        <v>38</v>
      </c>
      <c r="E14" s="11">
        <v>15</v>
      </c>
      <c r="F14" s="11">
        <v>15</v>
      </c>
      <c r="G14" s="11"/>
      <c r="H14" s="21">
        <f t="shared" ref="H14:H17" si="0">F14/E14</f>
        <v>1</v>
      </c>
      <c r="I14" s="11">
        <f t="shared" ref="I14:I28" si="1">(E14-SUM(F14:G14))-K14</f>
        <v>0</v>
      </c>
      <c r="J14" s="21">
        <f t="shared" ref="J14:J28" si="2">I14/E14</f>
        <v>0</v>
      </c>
      <c r="K14" s="11"/>
      <c r="L14" s="12">
        <f t="shared" ref="L14:L28" si="3">K14/E14</f>
        <v>0</v>
      </c>
      <c r="M14" s="23">
        <f>(98+82+87+99+98+87+92+99+81+96+95+87+96+99+99)/15</f>
        <v>93</v>
      </c>
      <c r="N14" s="13">
        <f>(9/15)*1</f>
        <v>0.6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0" t="s">
        <v>32</v>
      </c>
      <c r="B15" s="11" t="s">
        <v>22</v>
      </c>
      <c r="C15" s="11" t="s">
        <v>35</v>
      </c>
      <c r="D15" s="11" t="s">
        <v>38</v>
      </c>
      <c r="E15" s="11">
        <v>19</v>
      </c>
      <c r="F15" s="11">
        <v>19</v>
      </c>
      <c r="G15" s="11"/>
      <c r="H15" s="21">
        <f t="shared" si="0"/>
        <v>1</v>
      </c>
      <c r="I15" s="11">
        <f t="shared" si="1"/>
        <v>0</v>
      </c>
      <c r="J15" s="21">
        <f t="shared" si="2"/>
        <v>0</v>
      </c>
      <c r="K15" s="11"/>
      <c r="L15" s="12">
        <f t="shared" si="3"/>
        <v>0</v>
      </c>
      <c r="M15" s="24">
        <f>(83+99+83+70+87+82+83+85+84+89+77+76+82+78+78+89+98+90+84)/19</f>
        <v>84.05263157894737</v>
      </c>
      <c r="N15" s="13">
        <f>(9/19)*1</f>
        <v>0.47368421052631576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0" t="s">
        <v>33</v>
      </c>
      <c r="B16" s="11" t="s">
        <v>22</v>
      </c>
      <c r="C16" s="11" t="s">
        <v>36</v>
      </c>
      <c r="D16" s="11" t="s">
        <v>38</v>
      </c>
      <c r="E16" s="11">
        <v>31</v>
      </c>
      <c r="F16" s="11">
        <v>31</v>
      </c>
      <c r="G16" s="11"/>
      <c r="H16" s="21">
        <f t="shared" si="0"/>
        <v>1</v>
      </c>
      <c r="I16" s="11">
        <f t="shared" si="1"/>
        <v>0</v>
      </c>
      <c r="J16" s="21">
        <f t="shared" si="2"/>
        <v>0</v>
      </c>
      <c r="K16" s="11"/>
      <c r="L16" s="12">
        <f t="shared" si="3"/>
        <v>0</v>
      </c>
      <c r="M16" s="24">
        <f>(98+93+84+86+98+96+91+95+70+93+95+83+95+93+73+96+94+89+93+82+91+90+89+70+83+95+92+98+94+82+80)/31</f>
        <v>89.064516129032256</v>
      </c>
      <c r="N16" s="13">
        <f>(21/31)*1</f>
        <v>0.67741935483870963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0" t="s">
        <v>33</v>
      </c>
      <c r="B17" s="11" t="s">
        <v>22</v>
      </c>
      <c r="C17" s="11" t="s">
        <v>37</v>
      </c>
      <c r="D17" s="11" t="s">
        <v>38</v>
      </c>
      <c r="E17" s="11">
        <v>3</v>
      </c>
      <c r="F17" s="11">
        <v>3</v>
      </c>
      <c r="G17" s="11"/>
      <c r="H17" s="21">
        <f t="shared" si="0"/>
        <v>1</v>
      </c>
      <c r="I17" s="11">
        <f t="shared" si="1"/>
        <v>0</v>
      </c>
      <c r="J17" s="21">
        <f t="shared" si="2"/>
        <v>0</v>
      </c>
      <c r="K17" s="11"/>
      <c r="L17" s="12">
        <f t="shared" si="3"/>
        <v>0</v>
      </c>
      <c r="M17" s="24">
        <f>(95+75+93)/3</f>
        <v>87.666666666666671</v>
      </c>
      <c r="N17" s="13">
        <f>(2/3)*1</f>
        <v>0.66666666666666663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0"/>
      <c r="B18" s="11"/>
      <c r="C18" s="11"/>
      <c r="D18" s="11"/>
      <c r="E18" s="11"/>
      <c r="F18" s="11"/>
      <c r="G18" s="11"/>
      <c r="H18" s="21"/>
      <c r="I18" s="11">
        <f t="shared" si="1"/>
        <v>0</v>
      </c>
      <c r="J18" s="21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0"/>
      <c r="B19" s="11"/>
      <c r="C19" s="11"/>
      <c r="D19" s="11"/>
      <c r="E19" s="11"/>
      <c r="F19" s="11"/>
      <c r="G19" s="11"/>
      <c r="H19" s="21"/>
      <c r="I19" s="11">
        <f t="shared" si="1"/>
        <v>0</v>
      </c>
      <c r="J19" s="21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0"/>
      <c r="B20" s="11"/>
      <c r="C20" s="11"/>
      <c r="D20" s="11"/>
      <c r="E20" s="11"/>
      <c r="F20" s="11"/>
      <c r="G20" s="11"/>
      <c r="H20" s="21"/>
      <c r="I20" s="11">
        <f t="shared" si="1"/>
        <v>0</v>
      </c>
      <c r="J20" s="21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0"/>
      <c r="B21" s="11"/>
      <c r="C21" s="11"/>
      <c r="D21" s="11"/>
      <c r="E21" s="11"/>
      <c r="F21" s="11"/>
      <c r="G21" s="11"/>
      <c r="H21" s="21"/>
      <c r="I21" s="11">
        <f t="shared" si="1"/>
        <v>0</v>
      </c>
      <c r="J21" s="21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0"/>
      <c r="B22" s="11"/>
      <c r="C22" s="11"/>
      <c r="D22" s="11"/>
      <c r="E22" s="11"/>
      <c r="F22" s="11"/>
      <c r="G22" s="11"/>
      <c r="H22" s="21"/>
      <c r="I22" s="11">
        <f t="shared" si="1"/>
        <v>0</v>
      </c>
      <c r="J22" s="21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0"/>
      <c r="B23" s="11"/>
      <c r="C23" s="11"/>
      <c r="D23" s="11"/>
      <c r="E23" s="11"/>
      <c r="F23" s="11"/>
      <c r="G23" s="11"/>
      <c r="H23" s="21"/>
      <c r="I23" s="11">
        <f t="shared" si="1"/>
        <v>0</v>
      </c>
      <c r="J23" s="21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0"/>
      <c r="B24" s="11"/>
      <c r="C24" s="11"/>
      <c r="D24" s="11"/>
      <c r="E24" s="11"/>
      <c r="F24" s="11"/>
      <c r="G24" s="11"/>
      <c r="H24" s="21"/>
      <c r="I24" s="11">
        <f t="shared" si="1"/>
        <v>0</v>
      </c>
      <c r="J24" s="21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0"/>
      <c r="B25" s="11"/>
      <c r="C25" s="11"/>
      <c r="D25" s="11"/>
      <c r="E25" s="11"/>
      <c r="F25" s="11"/>
      <c r="G25" s="11"/>
      <c r="H25" s="21"/>
      <c r="I25" s="11">
        <f t="shared" si="1"/>
        <v>0</v>
      </c>
      <c r="J25" s="21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0"/>
      <c r="B26" s="11"/>
      <c r="C26" s="11"/>
      <c r="D26" s="11"/>
      <c r="E26" s="11"/>
      <c r="F26" s="11"/>
      <c r="G26" s="11"/>
      <c r="H26" s="21"/>
      <c r="I26" s="11">
        <f t="shared" si="1"/>
        <v>0</v>
      </c>
      <c r="J26" s="21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0"/>
      <c r="B27" s="11"/>
      <c r="C27" s="11"/>
      <c r="D27" s="11"/>
      <c r="E27" s="11"/>
      <c r="F27" s="11"/>
      <c r="G27" s="11"/>
      <c r="H27" s="21"/>
      <c r="I27" s="11">
        <f t="shared" si="1"/>
        <v>0</v>
      </c>
      <c r="J27" s="21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5" t="s">
        <v>25</v>
      </c>
      <c r="B28" s="16" t="s">
        <v>26</v>
      </c>
      <c r="C28" s="16" t="s">
        <v>26</v>
      </c>
      <c r="D28" s="16" t="s">
        <v>26</v>
      </c>
      <c r="E28" s="16">
        <f t="shared" ref="E28:G28" si="4">SUM(E14:E27)</f>
        <v>68</v>
      </c>
      <c r="F28" s="16">
        <f t="shared" si="4"/>
        <v>68</v>
      </c>
      <c r="G28" s="16">
        <f t="shared" si="4"/>
        <v>0</v>
      </c>
      <c r="H28" s="22">
        <f>SUM(F28:G28)/E28</f>
        <v>1</v>
      </c>
      <c r="I28" s="16">
        <f t="shared" si="1"/>
        <v>0</v>
      </c>
      <c r="J28" s="22">
        <f t="shared" si="2"/>
        <v>0</v>
      </c>
      <c r="K28" s="16">
        <f>SUM(K14:K27)</f>
        <v>0</v>
      </c>
      <c r="L28" s="17">
        <f t="shared" si="3"/>
        <v>0</v>
      </c>
      <c r="M28" s="25">
        <f t="shared" ref="M28:N28" si="5">AVERAGE(M14:M27)</f>
        <v>88.445953593661571</v>
      </c>
      <c r="N28" s="18">
        <f t="shared" si="5"/>
        <v>0.60444255800792301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46" t="s">
        <v>27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7" t="s">
        <v>28</v>
      </c>
      <c r="C33" s="27"/>
      <c r="D33" s="27"/>
      <c r="E33" s="1"/>
      <c r="F33" s="1"/>
      <c r="G33" s="28" t="s">
        <v>29</v>
      </c>
      <c r="H33" s="27"/>
      <c r="I33" s="27"/>
      <c r="J33" s="27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48"/>
      <c r="C34" s="31"/>
      <c r="D34" s="31"/>
      <c r="E34" s="1"/>
      <c r="F34" s="1"/>
      <c r="G34" s="32"/>
      <c r="H34" s="31"/>
      <c r="I34" s="31"/>
      <c r="J34" s="3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49" t="s">
        <v>30</v>
      </c>
      <c r="B35" s="27"/>
      <c r="C35" s="8"/>
      <c r="D35" s="1"/>
      <c r="E35" s="49"/>
      <c r="F35" s="27"/>
      <c r="G35" s="27"/>
      <c r="H35" s="2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3" t="str">
        <f>B10</f>
        <v>L.C. GUILLERMO MORALES CADENA</v>
      </c>
      <c r="C37" s="44"/>
      <c r="D37" s="44"/>
      <c r="E37" s="20"/>
      <c r="F37" s="20"/>
      <c r="G37" s="45" t="s">
        <v>42</v>
      </c>
      <c r="H37" s="44"/>
      <c r="I37" s="44"/>
      <c r="J37" s="4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" footer="0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tabSelected="1" topLeftCell="A2" workbookViewId="0">
      <selection activeCell="A2" sqref="A2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26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8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8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29" t="s">
        <v>3</v>
      </c>
      <c r="B6" s="27"/>
      <c r="C6" s="27"/>
      <c r="D6" s="27"/>
      <c r="E6" s="30"/>
      <c r="F6" s="31"/>
      <c r="G6" s="31"/>
      <c r="H6" s="31"/>
      <c r="I6" s="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4</v>
      </c>
      <c r="B8" s="32">
        <v>2</v>
      </c>
      <c r="C8" s="31"/>
      <c r="D8" s="6" t="s">
        <v>6</v>
      </c>
      <c r="E8" s="5">
        <f>'1'!E8</f>
        <v>4</v>
      </c>
      <c r="G8" s="4" t="s">
        <v>7</v>
      </c>
      <c r="H8" s="5">
        <f>'1'!H8</f>
        <v>2</v>
      </c>
      <c r="I8" s="39" t="s">
        <v>8</v>
      </c>
      <c r="J8" s="27"/>
      <c r="K8" s="27"/>
      <c r="L8" s="32" t="str">
        <f>'1'!L8</f>
        <v>SEP 22 - ENE 23</v>
      </c>
      <c r="M8" s="31"/>
      <c r="N8" s="3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9</v>
      </c>
      <c r="B10" s="32" t="str">
        <f>'1'!B10</f>
        <v>L.C. GUILLERMO MORALES CADENA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40" t="s">
        <v>10</v>
      </c>
      <c r="B12" s="42" t="s">
        <v>11</v>
      </c>
      <c r="C12" s="42" t="s">
        <v>12</v>
      </c>
      <c r="D12" s="35" t="s">
        <v>13</v>
      </c>
      <c r="E12" s="35" t="s">
        <v>14</v>
      </c>
      <c r="F12" s="33" t="s">
        <v>15</v>
      </c>
      <c r="G12" s="34"/>
      <c r="H12" s="35" t="s">
        <v>16</v>
      </c>
      <c r="I12" s="35" t="s">
        <v>17</v>
      </c>
      <c r="J12" s="35" t="s">
        <v>18</v>
      </c>
      <c r="K12" s="35" t="s">
        <v>19</v>
      </c>
      <c r="L12" s="35" t="s">
        <v>20</v>
      </c>
      <c r="M12" s="35" t="s">
        <v>21</v>
      </c>
      <c r="N12" s="37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41"/>
      <c r="B13" s="36"/>
      <c r="C13" s="36"/>
      <c r="D13" s="36"/>
      <c r="E13" s="36"/>
      <c r="F13" s="9" t="s">
        <v>23</v>
      </c>
      <c r="G13" s="9" t="s">
        <v>24</v>
      </c>
      <c r="H13" s="36"/>
      <c r="I13" s="36"/>
      <c r="J13" s="36"/>
      <c r="K13" s="36"/>
      <c r="L13" s="36"/>
      <c r="M13" s="36"/>
      <c r="N13" s="38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1" t="str">
        <f>'1'!A14</f>
        <v>GESTIÓN ESTRATÉGICA DE CAPITAL HUMANO II</v>
      </c>
      <c r="B14" s="11" t="s">
        <v>43</v>
      </c>
      <c r="C14" s="11" t="str">
        <f>'1'!C14</f>
        <v>505 B</v>
      </c>
      <c r="D14" s="11" t="str">
        <f>'1'!D14</f>
        <v>LADM</v>
      </c>
      <c r="E14" s="11">
        <f>'1'!E14</f>
        <v>15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15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1" t="str">
        <f>'1'!A15</f>
        <v>GESTIÓN ESTRATÉGICA DE CAPITAL HUMANO II</v>
      </c>
      <c r="B15" s="11" t="s">
        <v>43</v>
      </c>
      <c r="C15" s="11" t="str">
        <f>'1'!C15</f>
        <v>505 C</v>
      </c>
      <c r="D15" s="11" t="str">
        <f>'1'!D15</f>
        <v>LADM</v>
      </c>
      <c r="E15" s="11">
        <f>'1'!E15</f>
        <v>19</v>
      </c>
      <c r="F15" s="11"/>
      <c r="G15" s="11"/>
      <c r="H15" s="12">
        <f t="shared" si="0"/>
        <v>0</v>
      </c>
      <c r="I15" s="11">
        <f t="shared" si="1"/>
        <v>19</v>
      </c>
      <c r="J15" s="12">
        <f t="shared" si="2"/>
        <v>1</v>
      </c>
      <c r="K15" s="11"/>
      <c r="L15" s="12">
        <f t="shared" si="3"/>
        <v>0</v>
      </c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1" t="str">
        <f>'1'!A16</f>
        <v>PLAN DE NEGOCIOS</v>
      </c>
      <c r="B16" s="11" t="s">
        <v>43</v>
      </c>
      <c r="C16" s="11" t="str">
        <f>'1'!C16</f>
        <v>705 A</v>
      </c>
      <c r="D16" s="11" t="str">
        <f>'1'!D16</f>
        <v>LADM</v>
      </c>
      <c r="E16" s="11">
        <f>'1'!E16</f>
        <v>31</v>
      </c>
      <c r="F16" s="11"/>
      <c r="G16" s="11"/>
      <c r="H16" s="12">
        <f t="shared" si="0"/>
        <v>0</v>
      </c>
      <c r="I16" s="11">
        <f t="shared" si="1"/>
        <v>31</v>
      </c>
      <c r="J16" s="12">
        <f t="shared" si="2"/>
        <v>1</v>
      </c>
      <c r="K16" s="11"/>
      <c r="L16" s="12">
        <f t="shared" si="3"/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1" t="str">
        <f>'1'!A17</f>
        <v>PLAN DE NEGOCIOS</v>
      </c>
      <c r="B17" s="11" t="s">
        <v>43</v>
      </c>
      <c r="C17" s="11" t="str">
        <f>'1'!C17</f>
        <v>705 B</v>
      </c>
      <c r="D17" s="11" t="str">
        <f>'1'!D17</f>
        <v>LADM</v>
      </c>
      <c r="E17" s="11">
        <f>'1'!E17</f>
        <v>3</v>
      </c>
      <c r="F17" s="11"/>
      <c r="G17" s="11"/>
      <c r="H17" s="12">
        <f t="shared" si="0"/>
        <v>0</v>
      </c>
      <c r="I17" s="11">
        <f t="shared" si="1"/>
        <v>3</v>
      </c>
      <c r="J17" s="12">
        <f t="shared" si="2"/>
        <v>1</v>
      </c>
      <c r="K17" s="11"/>
      <c r="L17" s="12">
        <f t="shared" si="3"/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1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5" t="s">
        <v>25</v>
      </c>
      <c r="B28" s="16" t="s">
        <v>26</v>
      </c>
      <c r="C28" s="16" t="s">
        <v>26</v>
      </c>
      <c r="D28" s="16" t="s">
        <v>26</v>
      </c>
      <c r="E28" s="16">
        <f t="shared" ref="E28:G28" si="4">SUM(E14:E27)</f>
        <v>68</v>
      </c>
      <c r="F28" s="16">
        <f t="shared" si="4"/>
        <v>0</v>
      </c>
      <c r="G28" s="16">
        <f t="shared" si="4"/>
        <v>0</v>
      </c>
      <c r="H28" s="17">
        <f>SUM(F28:G28)/E28</f>
        <v>0</v>
      </c>
      <c r="I28" s="16">
        <f t="shared" si="1"/>
        <v>68</v>
      </c>
      <c r="J28" s="17">
        <f t="shared" si="2"/>
        <v>1</v>
      </c>
      <c r="K28" s="16">
        <f>SUM(K14:K27)</f>
        <v>0</v>
      </c>
      <c r="L28" s="17">
        <f t="shared" si="3"/>
        <v>0</v>
      </c>
      <c r="M28" s="16" t="e">
        <f t="shared" ref="M28:N28" si="5">AVERAGE(M14:M27)</f>
        <v>#DIV/0!</v>
      </c>
      <c r="N28" s="18" t="e">
        <f t="shared" si="5"/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46" t="s">
        <v>27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7" t="s">
        <v>28</v>
      </c>
      <c r="C33" s="27"/>
      <c r="D33" s="27"/>
      <c r="E33" s="1"/>
      <c r="F33" s="1"/>
      <c r="G33" s="28" t="s">
        <v>29</v>
      </c>
      <c r="H33" s="27"/>
      <c r="I33" s="27"/>
      <c r="J33" s="27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48"/>
      <c r="C34" s="31"/>
      <c r="D34" s="31"/>
      <c r="E34" s="1"/>
      <c r="F34" s="1"/>
      <c r="G34" s="32"/>
      <c r="H34" s="31"/>
      <c r="I34" s="31"/>
      <c r="J34" s="3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49" t="s">
        <v>30</v>
      </c>
      <c r="B35" s="27"/>
      <c r="C35" s="8"/>
      <c r="D35" s="1"/>
      <c r="E35" s="49"/>
      <c r="F35" s="27"/>
      <c r="G35" s="27"/>
      <c r="H35" s="2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50" t="str">
        <f>B10</f>
        <v>L.C. GUILLERMO MORALES CADENA</v>
      </c>
      <c r="C37" s="27"/>
      <c r="D37" s="27"/>
      <c r="E37" s="20"/>
      <c r="F37" s="20"/>
      <c r="G37" s="50"/>
      <c r="H37" s="27"/>
      <c r="I37" s="27"/>
      <c r="J37" s="27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workbookViewId="0"/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26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8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8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29" t="s">
        <v>3</v>
      </c>
      <c r="B6" s="27"/>
      <c r="C6" s="27"/>
      <c r="D6" s="27"/>
      <c r="E6" s="30"/>
      <c r="F6" s="31"/>
      <c r="G6" s="31"/>
      <c r="H6" s="31"/>
      <c r="I6" s="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4</v>
      </c>
      <c r="B8" s="32">
        <v>3</v>
      </c>
      <c r="C8" s="31"/>
      <c r="D8" s="6" t="s">
        <v>6</v>
      </c>
      <c r="E8" s="5">
        <f>'1'!E8</f>
        <v>4</v>
      </c>
      <c r="G8" s="4" t="s">
        <v>7</v>
      </c>
      <c r="H8" s="5">
        <f>'1'!H8</f>
        <v>2</v>
      </c>
      <c r="I8" s="39" t="s">
        <v>8</v>
      </c>
      <c r="J8" s="27"/>
      <c r="K8" s="27"/>
      <c r="L8" s="32" t="str">
        <f>'1'!L8</f>
        <v>SEP 22 - ENE 23</v>
      </c>
      <c r="M8" s="31"/>
      <c r="N8" s="3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9</v>
      </c>
      <c r="B10" s="32" t="str">
        <f>'1'!B10</f>
        <v>L.C. GUILLERMO MORALES CADENA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40" t="s">
        <v>10</v>
      </c>
      <c r="B12" s="42" t="s">
        <v>11</v>
      </c>
      <c r="C12" s="42" t="s">
        <v>12</v>
      </c>
      <c r="D12" s="35" t="s">
        <v>13</v>
      </c>
      <c r="E12" s="35" t="s">
        <v>14</v>
      </c>
      <c r="F12" s="33" t="s">
        <v>15</v>
      </c>
      <c r="G12" s="34"/>
      <c r="H12" s="35" t="s">
        <v>16</v>
      </c>
      <c r="I12" s="35" t="s">
        <v>17</v>
      </c>
      <c r="J12" s="35" t="s">
        <v>18</v>
      </c>
      <c r="K12" s="35" t="s">
        <v>19</v>
      </c>
      <c r="L12" s="35" t="s">
        <v>20</v>
      </c>
      <c r="M12" s="35" t="s">
        <v>21</v>
      </c>
      <c r="N12" s="37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41"/>
      <c r="B13" s="36"/>
      <c r="C13" s="36"/>
      <c r="D13" s="36"/>
      <c r="E13" s="36"/>
      <c r="F13" s="9" t="s">
        <v>23</v>
      </c>
      <c r="G13" s="9" t="s">
        <v>24</v>
      </c>
      <c r="H13" s="36"/>
      <c r="I13" s="36"/>
      <c r="J13" s="36"/>
      <c r="K13" s="36"/>
      <c r="L13" s="36"/>
      <c r="M13" s="36"/>
      <c r="N13" s="38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1" t="str">
        <f>'1'!A14</f>
        <v>GESTIÓN ESTRATÉGICA DE CAPITAL HUMANO II</v>
      </c>
      <c r="B14" s="11"/>
      <c r="C14" s="11" t="str">
        <f>'1'!C14</f>
        <v>505 B</v>
      </c>
      <c r="D14" s="11" t="str">
        <f>'1'!D14</f>
        <v>LADM</v>
      </c>
      <c r="E14" s="11">
        <f>'1'!E14</f>
        <v>15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15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1" t="str">
        <f>'1'!A15</f>
        <v>GESTIÓN ESTRATÉGICA DE CAPITAL HUMANO II</v>
      </c>
      <c r="B15" s="11"/>
      <c r="C15" s="11" t="str">
        <f>'1'!C15</f>
        <v>505 C</v>
      </c>
      <c r="D15" s="11" t="str">
        <f>'1'!D15</f>
        <v>LADM</v>
      </c>
      <c r="E15" s="11">
        <f>'1'!E15</f>
        <v>19</v>
      </c>
      <c r="F15" s="11"/>
      <c r="G15" s="11"/>
      <c r="H15" s="12">
        <f t="shared" si="0"/>
        <v>0</v>
      </c>
      <c r="I15" s="11">
        <f t="shared" si="1"/>
        <v>19</v>
      </c>
      <c r="J15" s="12">
        <f t="shared" si="2"/>
        <v>1</v>
      </c>
      <c r="K15" s="11"/>
      <c r="L15" s="12">
        <f t="shared" si="3"/>
        <v>0</v>
      </c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1" t="str">
        <f>'1'!A16</f>
        <v>PLAN DE NEGOCIOS</v>
      </c>
      <c r="B16" s="11"/>
      <c r="C16" s="11" t="str">
        <f>'1'!C16</f>
        <v>705 A</v>
      </c>
      <c r="D16" s="11" t="str">
        <f>'1'!D16</f>
        <v>LADM</v>
      </c>
      <c r="E16" s="11">
        <f>'1'!E16</f>
        <v>31</v>
      </c>
      <c r="F16" s="11"/>
      <c r="G16" s="11"/>
      <c r="H16" s="12">
        <f t="shared" si="0"/>
        <v>0</v>
      </c>
      <c r="I16" s="11">
        <f t="shared" si="1"/>
        <v>31</v>
      </c>
      <c r="J16" s="12">
        <f t="shared" si="2"/>
        <v>1</v>
      </c>
      <c r="K16" s="11"/>
      <c r="L16" s="12">
        <f t="shared" si="3"/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1" t="str">
        <f>'1'!A17</f>
        <v>PLAN DE NEGOCIOS</v>
      </c>
      <c r="B17" s="11"/>
      <c r="C17" s="11" t="str">
        <f>'1'!C17</f>
        <v>705 B</v>
      </c>
      <c r="D17" s="11" t="str">
        <f>'1'!D17</f>
        <v>LADM</v>
      </c>
      <c r="E17" s="11">
        <f>'1'!E17</f>
        <v>3</v>
      </c>
      <c r="F17" s="11"/>
      <c r="G17" s="11"/>
      <c r="H17" s="12">
        <f t="shared" si="0"/>
        <v>0</v>
      </c>
      <c r="I17" s="11">
        <f t="shared" si="1"/>
        <v>3</v>
      </c>
      <c r="J17" s="12">
        <f t="shared" si="2"/>
        <v>1</v>
      </c>
      <c r="K17" s="11"/>
      <c r="L17" s="12">
        <f t="shared" si="3"/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5" t="s">
        <v>25</v>
      </c>
      <c r="B28" s="16" t="s">
        <v>26</v>
      </c>
      <c r="C28" s="16" t="s">
        <v>26</v>
      </c>
      <c r="D28" s="16" t="s">
        <v>26</v>
      </c>
      <c r="E28" s="16">
        <f t="shared" ref="E28:G28" si="4">SUM(E14:E27)</f>
        <v>68</v>
      </c>
      <c r="F28" s="16">
        <f t="shared" si="4"/>
        <v>0</v>
      </c>
      <c r="G28" s="16">
        <f t="shared" si="4"/>
        <v>0</v>
      </c>
      <c r="H28" s="17">
        <f>SUM(F28:G28)/E28</f>
        <v>0</v>
      </c>
      <c r="I28" s="16">
        <f t="shared" si="1"/>
        <v>68</v>
      </c>
      <c r="J28" s="17">
        <f t="shared" si="2"/>
        <v>1</v>
      </c>
      <c r="K28" s="16">
        <f>SUM(K14:K27)</f>
        <v>0</v>
      </c>
      <c r="L28" s="17">
        <f t="shared" si="3"/>
        <v>0</v>
      </c>
      <c r="M28" s="16" t="e">
        <f t="shared" ref="M28:N28" si="5">AVERAGE(M14:M27)</f>
        <v>#DIV/0!</v>
      </c>
      <c r="N28" s="18" t="e">
        <f t="shared" si="5"/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46" t="s">
        <v>27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7" t="s">
        <v>28</v>
      </c>
      <c r="C33" s="27"/>
      <c r="D33" s="27"/>
      <c r="E33" s="1"/>
      <c r="F33" s="1"/>
      <c r="G33" s="28" t="s">
        <v>29</v>
      </c>
      <c r="H33" s="27"/>
      <c r="I33" s="27"/>
      <c r="J33" s="27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48"/>
      <c r="C34" s="31"/>
      <c r="D34" s="31"/>
      <c r="E34" s="1"/>
      <c r="F34" s="1"/>
      <c r="G34" s="32"/>
      <c r="H34" s="31"/>
      <c r="I34" s="31"/>
      <c r="J34" s="3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49" t="s">
        <v>30</v>
      </c>
      <c r="B35" s="27"/>
      <c r="C35" s="8"/>
      <c r="D35" s="1"/>
      <c r="E35" s="49"/>
      <c r="F35" s="27"/>
      <c r="G35" s="27"/>
      <c r="H35" s="2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50" t="str">
        <f>B10</f>
        <v>L.C. GUILLERMO MORALES CADENA</v>
      </c>
      <c r="C37" s="27"/>
      <c r="D37" s="27"/>
      <c r="E37" s="20"/>
      <c r="F37" s="20"/>
      <c r="G37" s="50"/>
      <c r="H37" s="27"/>
      <c r="I37" s="27"/>
      <c r="J37" s="27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workbookViewId="0"/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26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8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8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29" t="s">
        <v>3</v>
      </c>
      <c r="B6" s="27"/>
      <c r="C6" s="27"/>
      <c r="D6" s="27"/>
      <c r="E6" s="30"/>
      <c r="F6" s="31"/>
      <c r="G6" s="31"/>
      <c r="H6" s="31"/>
      <c r="I6" s="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4</v>
      </c>
      <c r="B8" s="32">
        <v>4</v>
      </c>
      <c r="C8" s="31"/>
      <c r="D8" s="6" t="s">
        <v>6</v>
      </c>
      <c r="E8" s="5">
        <f>'1'!E8</f>
        <v>4</v>
      </c>
      <c r="G8" s="4" t="s">
        <v>7</v>
      </c>
      <c r="H8" s="5">
        <f>'1'!H8</f>
        <v>2</v>
      </c>
      <c r="I8" s="39" t="s">
        <v>8</v>
      </c>
      <c r="J8" s="27"/>
      <c r="K8" s="27"/>
      <c r="L8" s="32" t="str">
        <f>'1'!L8</f>
        <v>SEP 22 - ENE 23</v>
      </c>
      <c r="M8" s="31"/>
      <c r="N8" s="3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9</v>
      </c>
      <c r="B10" s="32" t="str">
        <f>'1'!B10</f>
        <v>L.C. GUILLERMO MORALES CADENA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40" t="s">
        <v>10</v>
      </c>
      <c r="B12" s="42" t="s">
        <v>11</v>
      </c>
      <c r="C12" s="42" t="s">
        <v>12</v>
      </c>
      <c r="D12" s="35" t="s">
        <v>13</v>
      </c>
      <c r="E12" s="35" t="s">
        <v>14</v>
      </c>
      <c r="F12" s="33" t="s">
        <v>15</v>
      </c>
      <c r="G12" s="34"/>
      <c r="H12" s="35" t="s">
        <v>16</v>
      </c>
      <c r="I12" s="35" t="s">
        <v>17</v>
      </c>
      <c r="J12" s="35" t="s">
        <v>18</v>
      </c>
      <c r="K12" s="35" t="s">
        <v>19</v>
      </c>
      <c r="L12" s="35" t="s">
        <v>20</v>
      </c>
      <c r="M12" s="35" t="s">
        <v>21</v>
      </c>
      <c r="N12" s="37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41"/>
      <c r="B13" s="36"/>
      <c r="C13" s="36"/>
      <c r="D13" s="36"/>
      <c r="E13" s="36"/>
      <c r="F13" s="9" t="s">
        <v>23</v>
      </c>
      <c r="G13" s="9" t="s">
        <v>24</v>
      </c>
      <c r="H13" s="36"/>
      <c r="I13" s="36"/>
      <c r="J13" s="36"/>
      <c r="K13" s="36"/>
      <c r="L13" s="36"/>
      <c r="M13" s="36"/>
      <c r="N13" s="38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1" t="str">
        <f>'1'!A14</f>
        <v>GESTIÓN ESTRATÉGICA DE CAPITAL HUMANO II</v>
      </c>
      <c r="B14" s="11"/>
      <c r="C14" s="11" t="str">
        <f>'1'!C14</f>
        <v>505 B</v>
      </c>
      <c r="D14" s="11" t="str">
        <f>'1'!D14</f>
        <v>LADM</v>
      </c>
      <c r="E14" s="11">
        <f>'1'!E14</f>
        <v>15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15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1" t="str">
        <f>'1'!A15</f>
        <v>GESTIÓN ESTRATÉGICA DE CAPITAL HUMANO II</v>
      </c>
      <c r="B15" s="11"/>
      <c r="C15" s="11" t="str">
        <f>'1'!C15</f>
        <v>505 C</v>
      </c>
      <c r="D15" s="11" t="str">
        <f>'1'!D15</f>
        <v>LADM</v>
      </c>
      <c r="E15" s="11">
        <f>'1'!E15</f>
        <v>19</v>
      </c>
      <c r="F15" s="11"/>
      <c r="G15" s="11"/>
      <c r="H15" s="12">
        <f t="shared" si="0"/>
        <v>0</v>
      </c>
      <c r="I15" s="11">
        <f t="shared" si="1"/>
        <v>19</v>
      </c>
      <c r="J15" s="12">
        <f t="shared" si="2"/>
        <v>1</v>
      </c>
      <c r="K15" s="11"/>
      <c r="L15" s="12">
        <f t="shared" si="3"/>
        <v>0</v>
      </c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1" t="str">
        <f>'1'!A16</f>
        <v>PLAN DE NEGOCIOS</v>
      </c>
      <c r="B16" s="11"/>
      <c r="C16" s="11" t="str">
        <f>'1'!C16</f>
        <v>705 A</v>
      </c>
      <c r="D16" s="11" t="str">
        <f>'1'!D16</f>
        <v>LADM</v>
      </c>
      <c r="E16" s="11">
        <f>'1'!E16</f>
        <v>31</v>
      </c>
      <c r="F16" s="11"/>
      <c r="G16" s="11"/>
      <c r="H16" s="12">
        <f t="shared" si="0"/>
        <v>0</v>
      </c>
      <c r="I16" s="11">
        <f t="shared" si="1"/>
        <v>31</v>
      </c>
      <c r="J16" s="12">
        <f t="shared" si="2"/>
        <v>1</v>
      </c>
      <c r="K16" s="11"/>
      <c r="L16" s="12">
        <f t="shared" si="3"/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1" t="str">
        <f>'1'!A17</f>
        <v>PLAN DE NEGOCIOS</v>
      </c>
      <c r="B17" s="11"/>
      <c r="C17" s="11" t="str">
        <f>'1'!C17</f>
        <v>705 B</v>
      </c>
      <c r="D17" s="11" t="str">
        <f>'1'!D17</f>
        <v>LADM</v>
      </c>
      <c r="E17" s="11">
        <f>'1'!E17</f>
        <v>3</v>
      </c>
      <c r="F17" s="11"/>
      <c r="G17" s="11"/>
      <c r="H17" s="12">
        <f t="shared" si="0"/>
        <v>0</v>
      </c>
      <c r="I17" s="11">
        <f t="shared" si="1"/>
        <v>3</v>
      </c>
      <c r="J17" s="12">
        <f t="shared" si="2"/>
        <v>1</v>
      </c>
      <c r="K17" s="11"/>
      <c r="L17" s="12">
        <f t="shared" si="3"/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5" t="s">
        <v>25</v>
      </c>
      <c r="B28" s="16" t="s">
        <v>26</v>
      </c>
      <c r="C28" s="16" t="s">
        <v>26</v>
      </c>
      <c r="D28" s="16" t="s">
        <v>26</v>
      </c>
      <c r="E28" s="16">
        <f t="shared" ref="E28:G28" si="4">SUM(E14:E27)</f>
        <v>68</v>
      </c>
      <c r="F28" s="16">
        <f t="shared" si="4"/>
        <v>0</v>
      </c>
      <c r="G28" s="16">
        <f t="shared" si="4"/>
        <v>0</v>
      </c>
      <c r="H28" s="17">
        <f>SUM(F28:G28)/E28</f>
        <v>0</v>
      </c>
      <c r="I28" s="16">
        <f t="shared" si="1"/>
        <v>68</v>
      </c>
      <c r="J28" s="17">
        <f t="shared" si="2"/>
        <v>1</v>
      </c>
      <c r="K28" s="16">
        <f>SUM(K14:K27)</f>
        <v>0</v>
      </c>
      <c r="L28" s="17">
        <f t="shared" si="3"/>
        <v>0</v>
      </c>
      <c r="M28" s="16" t="e">
        <f t="shared" ref="M28:N28" si="5">AVERAGE(M14:M27)</f>
        <v>#DIV/0!</v>
      </c>
      <c r="N28" s="18" t="e">
        <f t="shared" si="5"/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46" t="s">
        <v>27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7" t="s">
        <v>28</v>
      </c>
      <c r="C33" s="27"/>
      <c r="D33" s="27"/>
      <c r="E33" s="1"/>
      <c r="F33" s="1"/>
      <c r="G33" s="28" t="s">
        <v>29</v>
      </c>
      <c r="H33" s="27"/>
      <c r="I33" s="27"/>
      <c r="J33" s="27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48"/>
      <c r="C34" s="31"/>
      <c r="D34" s="31"/>
      <c r="E34" s="1"/>
      <c r="F34" s="1"/>
      <c r="G34" s="32"/>
      <c r="H34" s="31"/>
      <c r="I34" s="31"/>
      <c r="J34" s="3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49" t="s">
        <v>30</v>
      </c>
      <c r="B35" s="27"/>
      <c r="C35" s="8"/>
      <c r="D35" s="1"/>
      <c r="E35" s="49"/>
      <c r="F35" s="27"/>
      <c r="G35" s="27"/>
      <c r="H35" s="2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50" t="str">
        <f>B10</f>
        <v>L.C. GUILLERMO MORALES CADENA</v>
      </c>
      <c r="C37" s="27"/>
      <c r="D37" s="27"/>
      <c r="E37" s="20"/>
      <c r="F37" s="20"/>
      <c r="G37" s="50"/>
      <c r="H37" s="27"/>
      <c r="I37" s="27"/>
      <c r="J37" s="27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workbookViewId="0"/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26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8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8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29" t="s">
        <v>3</v>
      </c>
      <c r="B6" s="27"/>
      <c r="C6" s="27"/>
      <c r="D6" s="27"/>
      <c r="E6" s="30"/>
      <c r="F6" s="31"/>
      <c r="G6" s="31"/>
      <c r="H6" s="31"/>
      <c r="I6" s="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4</v>
      </c>
      <c r="B8" s="32" t="s">
        <v>31</v>
      </c>
      <c r="C8" s="31"/>
      <c r="D8" s="6" t="s">
        <v>6</v>
      </c>
      <c r="E8" s="5">
        <f>'1'!E8</f>
        <v>4</v>
      </c>
      <c r="G8" s="4" t="s">
        <v>7</v>
      </c>
      <c r="H8" s="5">
        <f>'1'!H8</f>
        <v>2</v>
      </c>
      <c r="I8" s="39" t="s">
        <v>8</v>
      </c>
      <c r="J8" s="27"/>
      <c r="K8" s="27"/>
      <c r="L8" s="32" t="str">
        <f>'1'!L8</f>
        <v>SEP 22 - ENE 23</v>
      </c>
      <c r="M8" s="31"/>
      <c r="N8" s="3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9</v>
      </c>
      <c r="B10" s="32" t="str">
        <f>'1'!B10</f>
        <v>L.C. GUILLERMO MORALES CADENA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40" t="s">
        <v>10</v>
      </c>
      <c r="B12" s="42" t="s">
        <v>11</v>
      </c>
      <c r="C12" s="42" t="s">
        <v>12</v>
      </c>
      <c r="D12" s="35" t="s">
        <v>13</v>
      </c>
      <c r="E12" s="35" t="s">
        <v>14</v>
      </c>
      <c r="F12" s="33" t="s">
        <v>15</v>
      </c>
      <c r="G12" s="34"/>
      <c r="H12" s="35" t="s">
        <v>16</v>
      </c>
      <c r="I12" s="35" t="s">
        <v>17</v>
      </c>
      <c r="J12" s="35" t="s">
        <v>18</v>
      </c>
      <c r="K12" s="35" t="s">
        <v>19</v>
      </c>
      <c r="L12" s="35" t="s">
        <v>20</v>
      </c>
      <c r="M12" s="35" t="s">
        <v>21</v>
      </c>
      <c r="N12" s="37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41"/>
      <c r="B13" s="36"/>
      <c r="C13" s="36"/>
      <c r="D13" s="36"/>
      <c r="E13" s="36"/>
      <c r="F13" s="9" t="s">
        <v>23</v>
      </c>
      <c r="G13" s="9" t="s">
        <v>24</v>
      </c>
      <c r="H13" s="36"/>
      <c r="I13" s="36"/>
      <c r="J13" s="36"/>
      <c r="K13" s="36"/>
      <c r="L13" s="36"/>
      <c r="M13" s="36"/>
      <c r="N13" s="38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1" t="str">
        <f>'1'!A14</f>
        <v>GESTIÓN ESTRATÉGICA DE CAPITAL HUMANO II</v>
      </c>
      <c r="B14" s="11"/>
      <c r="C14" s="11" t="str">
        <f>'1'!C14</f>
        <v>505 B</v>
      </c>
      <c r="D14" s="11" t="str">
        <f>'1'!D14</f>
        <v>LADM</v>
      </c>
      <c r="E14" s="11">
        <v>0</v>
      </c>
      <c r="F14" s="11"/>
      <c r="G14" s="11"/>
      <c r="H14" s="12" t="e">
        <f t="shared" ref="H14:H27" si="0">(F14+G14)/E14</f>
        <v>#DIV/0!</v>
      </c>
      <c r="I14" s="11">
        <f t="shared" ref="I14:I28" si="1">(E14-SUM(F14:G14))-K14</f>
        <v>0</v>
      </c>
      <c r="J14" s="12" t="e">
        <f t="shared" ref="J14:J28" si="2">I14/E14</f>
        <v>#DIV/0!</v>
      </c>
      <c r="K14" s="11"/>
      <c r="L14" s="12" t="e">
        <f t="shared" ref="L14:L28" si="3">K14/E14</f>
        <v>#DIV/0!</v>
      </c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1" t="str">
        <f>'1'!A15</f>
        <v>GESTIÓN ESTRATÉGICA DE CAPITAL HUMANO II</v>
      </c>
      <c r="B15" s="11"/>
      <c r="C15" s="11" t="str">
        <f>'1'!C15</f>
        <v>505 C</v>
      </c>
      <c r="D15" s="11" t="str">
        <f>'1'!D15</f>
        <v>LADM</v>
      </c>
      <c r="E15" s="11">
        <f>'1'!E15</f>
        <v>19</v>
      </c>
      <c r="F15" s="11"/>
      <c r="G15" s="11"/>
      <c r="H15" s="12">
        <f t="shared" si="0"/>
        <v>0</v>
      </c>
      <c r="I15" s="11">
        <f t="shared" si="1"/>
        <v>19</v>
      </c>
      <c r="J15" s="12">
        <f t="shared" si="2"/>
        <v>1</v>
      </c>
      <c r="K15" s="11"/>
      <c r="L15" s="12">
        <f t="shared" si="3"/>
        <v>0</v>
      </c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1" t="str">
        <f>'1'!A16</f>
        <v>PLAN DE NEGOCIOS</v>
      </c>
      <c r="B16" s="11"/>
      <c r="C16" s="11" t="str">
        <f>'1'!C16</f>
        <v>705 A</v>
      </c>
      <c r="D16" s="11" t="str">
        <f>'1'!D16</f>
        <v>LADM</v>
      </c>
      <c r="E16" s="11">
        <f>'1'!E16</f>
        <v>31</v>
      </c>
      <c r="F16" s="11"/>
      <c r="G16" s="11"/>
      <c r="H16" s="12">
        <f t="shared" si="0"/>
        <v>0</v>
      </c>
      <c r="I16" s="11">
        <f t="shared" si="1"/>
        <v>31</v>
      </c>
      <c r="J16" s="12">
        <f t="shared" si="2"/>
        <v>1</v>
      </c>
      <c r="K16" s="11"/>
      <c r="L16" s="12">
        <f t="shared" si="3"/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1" t="str">
        <f>'1'!A17</f>
        <v>PLAN DE NEGOCIOS</v>
      </c>
      <c r="B17" s="11"/>
      <c r="C17" s="11" t="str">
        <f>'1'!C17</f>
        <v>705 B</v>
      </c>
      <c r="D17" s="11" t="str">
        <f>'1'!D17</f>
        <v>LADM</v>
      </c>
      <c r="E17" s="11">
        <f>'1'!E17</f>
        <v>3</v>
      </c>
      <c r="F17" s="11"/>
      <c r="G17" s="11"/>
      <c r="H17" s="12">
        <f t="shared" si="0"/>
        <v>0</v>
      </c>
      <c r="I17" s="11">
        <f t="shared" si="1"/>
        <v>3</v>
      </c>
      <c r="J17" s="12">
        <f t="shared" si="2"/>
        <v>1</v>
      </c>
      <c r="K17" s="11"/>
      <c r="L17" s="12">
        <f t="shared" si="3"/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5" t="s">
        <v>25</v>
      </c>
      <c r="B28" s="16" t="s">
        <v>26</v>
      </c>
      <c r="C28" s="16" t="s">
        <v>26</v>
      </c>
      <c r="D28" s="16" t="s">
        <v>26</v>
      </c>
      <c r="E28" s="16">
        <f t="shared" ref="E28:G28" si="4">SUM(E14:E27)</f>
        <v>53</v>
      </c>
      <c r="F28" s="16">
        <f t="shared" si="4"/>
        <v>0</v>
      </c>
      <c r="G28" s="16">
        <f t="shared" si="4"/>
        <v>0</v>
      </c>
      <c r="H28" s="17">
        <f>SUM(F28:G28)/E28</f>
        <v>0</v>
      </c>
      <c r="I28" s="16">
        <f t="shared" si="1"/>
        <v>53</v>
      </c>
      <c r="J28" s="17">
        <f t="shared" si="2"/>
        <v>1</v>
      </c>
      <c r="K28" s="16">
        <f>SUM(K14:K27)</f>
        <v>0</v>
      </c>
      <c r="L28" s="17">
        <f t="shared" si="3"/>
        <v>0</v>
      </c>
      <c r="M28" s="16" t="e">
        <f t="shared" ref="M28:N28" si="5">AVERAGE(M14:M27)</f>
        <v>#DIV/0!</v>
      </c>
      <c r="N28" s="18" t="e">
        <f t="shared" si="5"/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46" t="s">
        <v>27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7" t="s">
        <v>28</v>
      </c>
      <c r="C33" s="27"/>
      <c r="D33" s="27"/>
      <c r="E33" s="1"/>
      <c r="F33" s="1"/>
      <c r="G33" s="28" t="s">
        <v>29</v>
      </c>
      <c r="H33" s="27"/>
      <c r="I33" s="27"/>
      <c r="J33" s="27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48"/>
      <c r="C34" s="31"/>
      <c r="D34" s="31"/>
      <c r="E34" s="1"/>
      <c r="F34" s="1"/>
      <c r="G34" s="32"/>
      <c r="H34" s="31"/>
      <c r="I34" s="31"/>
      <c r="J34" s="3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49" t="s">
        <v>30</v>
      </c>
      <c r="B35" s="27"/>
      <c r="C35" s="8"/>
      <c r="D35" s="1"/>
      <c r="E35" s="49"/>
      <c r="F35" s="27"/>
      <c r="G35" s="27"/>
      <c r="H35" s="2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50" t="str">
        <f>B10</f>
        <v>L.C. GUILLERMO MORALES CADENA</v>
      </c>
      <c r="C37" s="27"/>
      <c r="D37" s="27"/>
      <c r="E37" s="20"/>
      <c r="F37" s="20"/>
      <c r="G37" s="50"/>
      <c r="H37" s="27"/>
      <c r="I37" s="27"/>
      <c r="J37" s="27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MC</dc:creator>
  <cp:lastModifiedBy>Guillermo MC</cp:lastModifiedBy>
  <cp:lastPrinted>2023-10-03T15:49:10Z</cp:lastPrinted>
  <dcterms:created xsi:type="dcterms:W3CDTF">2023-10-03T15:08:31Z</dcterms:created>
  <dcterms:modified xsi:type="dcterms:W3CDTF">2023-11-02T19:07:52Z</dcterms:modified>
</cp:coreProperties>
</file>