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REPORTES PARCIAL Y FINAL\"/>
    </mc:Choice>
  </mc:AlternateContent>
  <xr:revisionPtr revIDLastSave="0" documentId="8_{4C8C7E16-D931-4625-AF75-C2CC01C7E1B4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1" sheetId="1" state="hidden" r:id="rId1"/>
    <sheet name="2" sheetId="2" r:id="rId2"/>
    <sheet name="3" sheetId="3" state="hidden" r:id="rId3"/>
    <sheet name="4" sheetId="4" state="hidden" r:id="rId4"/>
    <sheet name="Final" sheetId="5" state="hidden" r:id="rId5"/>
  </sheets>
  <calcPr calcId="191029"/>
</workbook>
</file>

<file path=xl/calcChain.xml><?xml version="1.0" encoding="utf-8"?>
<calcChain xmlns="http://schemas.openxmlformats.org/spreadsheetml/2006/main">
  <c r="N15" i="1" l="1"/>
  <c r="M15" i="1"/>
  <c r="M17" i="1" l="1"/>
  <c r="M16" i="1"/>
  <c r="M14" i="1"/>
  <c r="N16" i="1"/>
  <c r="N14" i="1"/>
  <c r="N17" i="1"/>
  <c r="M28" i="1" l="1"/>
  <c r="N28" i="5"/>
  <c r="M28" i="5"/>
  <c r="K28" i="5"/>
  <c r="G28" i="5"/>
  <c r="F28" i="5"/>
  <c r="I27" i="5"/>
  <c r="J27" i="5" s="1"/>
  <c r="H27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I25" i="5"/>
  <c r="J25" i="5" s="1"/>
  <c r="H25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I23" i="5"/>
  <c r="J23" i="5" s="1"/>
  <c r="H23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I21" i="5"/>
  <c r="J21" i="5" s="1"/>
  <c r="H21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I19" i="5"/>
  <c r="J19" i="5" s="1"/>
  <c r="H19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L14" i="5"/>
  <c r="I14" i="5"/>
  <c r="J14" i="5" s="1"/>
  <c r="H14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L27" i="4"/>
  <c r="E27" i="4"/>
  <c r="D27" i="4"/>
  <c r="C27" i="4"/>
  <c r="A27" i="4"/>
  <c r="L26" i="4"/>
  <c r="H26" i="4"/>
  <c r="E26" i="4"/>
  <c r="I26" i="4" s="1"/>
  <c r="J26" i="4" s="1"/>
  <c r="D26" i="4"/>
  <c r="C26" i="4"/>
  <c r="A26" i="4"/>
  <c r="L25" i="4"/>
  <c r="H25" i="4"/>
  <c r="E25" i="4"/>
  <c r="I25" i="4" s="1"/>
  <c r="J25" i="4" s="1"/>
  <c r="D25" i="4"/>
  <c r="C25" i="4"/>
  <c r="A25" i="4"/>
  <c r="L24" i="4"/>
  <c r="H24" i="4"/>
  <c r="E24" i="4"/>
  <c r="I24" i="4" s="1"/>
  <c r="J24" i="4" s="1"/>
  <c r="D24" i="4"/>
  <c r="C24" i="4"/>
  <c r="A24" i="4"/>
  <c r="L23" i="4"/>
  <c r="H23" i="4"/>
  <c r="E23" i="4"/>
  <c r="I23" i="4" s="1"/>
  <c r="J23" i="4" s="1"/>
  <c r="D23" i="4"/>
  <c r="C23" i="4"/>
  <c r="A23" i="4"/>
  <c r="H22" i="4"/>
  <c r="E22" i="4"/>
  <c r="I22" i="4" s="1"/>
  <c r="J22" i="4" s="1"/>
  <c r="D22" i="4"/>
  <c r="C22" i="4"/>
  <c r="A22" i="4"/>
  <c r="L21" i="4"/>
  <c r="H21" i="4"/>
  <c r="E21" i="4"/>
  <c r="I21" i="4" s="1"/>
  <c r="J21" i="4" s="1"/>
  <c r="D21" i="4"/>
  <c r="C21" i="4"/>
  <c r="A21" i="4"/>
  <c r="H20" i="4"/>
  <c r="E20" i="4"/>
  <c r="I20" i="4" s="1"/>
  <c r="J20" i="4" s="1"/>
  <c r="D20" i="4"/>
  <c r="C20" i="4"/>
  <c r="A20" i="4"/>
  <c r="L19" i="4"/>
  <c r="H19" i="4"/>
  <c r="E19" i="4"/>
  <c r="I19" i="4" s="1"/>
  <c r="J19" i="4" s="1"/>
  <c r="D19" i="4"/>
  <c r="C19" i="4"/>
  <c r="A19" i="4"/>
  <c r="H18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L15" i="4"/>
  <c r="H15" i="4"/>
  <c r="E15" i="4"/>
  <c r="I15" i="4" s="1"/>
  <c r="J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L27" i="3"/>
  <c r="E27" i="3"/>
  <c r="D27" i="3"/>
  <c r="C27" i="3"/>
  <c r="A27" i="3"/>
  <c r="E26" i="3"/>
  <c r="L26" i="3" s="1"/>
  <c r="D26" i="3"/>
  <c r="C26" i="3"/>
  <c r="A26" i="3"/>
  <c r="L25" i="3"/>
  <c r="E25" i="3"/>
  <c r="D25" i="3"/>
  <c r="C25" i="3"/>
  <c r="A25" i="3"/>
  <c r="E24" i="3"/>
  <c r="L24" i="3" s="1"/>
  <c r="D24" i="3"/>
  <c r="C24" i="3"/>
  <c r="A24" i="3"/>
  <c r="L23" i="3"/>
  <c r="E23" i="3"/>
  <c r="D23" i="3"/>
  <c r="C23" i="3"/>
  <c r="A23" i="3"/>
  <c r="E22" i="3"/>
  <c r="L22" i="3" s="1"/>
  <c r="D22" i="3"/>
  <c r="C22" i="3"/>
  <c r="A22" i="3"/>
  <c r="L21" i="3"/>
  <c r="E21" i="3"/>
  <c r="D21" i="3"/>
  <c r="C21" i="3"/>
  <c r="A21" i="3"/>
  <c r="E20" i="3"/>
  <c r="L20" i="3" s="1"/>
  <c r="D20" i="3"/>
  <c r="C20" i="3"/>
  <c r="A20" i="3"/>
  <c r="L19" i="3"/>
  <c r="E19" i="3"/>
  <c r="D19" i="3"/>
  <c r="C19" i="3"/>
  <c r="A19" i="3"/>
  <c r="E18" i="3"/>
  <c r="L18" i="3" s="1"/>
  <c r="D18" i="3"/>
  <c r="C18" i="3"/>
  <c r="A18" i="3"/>
  <c r="L17" i="3"/>
  <c r="E17" i="3"/>
  <c r="D17" i="3"/>
  <c r="C17" i="3"/>
  <c r="A17" i="3"/>
  <c r="E16" i="3"/>
  <c r="L16" i="3" s="1"/>
  <c r="D16" i="3"/>
  <c r="C16" i="3"/>
  <c r="A16" i="3"/>
  <c r="E15" i="3"/>
  <c r="L15" i="3" s="1"/>
  <c r="D15" i="3"/>
  <c r="C15" i="3"/>
  <c r="A15" i="3"/>
  <c r="E14" i="3"/>
  <c r="L14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E17" i="2"/>
  <c r="L17" i="2" s="1"/>
  <c r="D17" i="2"/>
  <c r="C17" i="2"/>
  <c r="A17" i="2"/>
  <c r="I16" i="2"/>
  <c r="J16" i="2" s="1"/>
  <c r="E16" i="2"/>
  <c r="L16" i="2" s="1"/>
  <c r="D16" i="2"/>
  <c r="C16" i="2"/>
  <c r="A16" i="2"/>
  <c r="E15" i="2"/>
  <c r="H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N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7" i="1"/>
  <c r="I17" i="1"/>
  <c r="J17" i="1" s="1"/>
  <c r="H17" i="1"/>
  <c r="L16" i="1"/>
  <c r="I16" i="1"/>
  <c r="J16" i="1" s="1"/>
  <c r="H16" i="1"/>
  <c r="L15" i="1"/>
  <c r="I15" i="1"/>
  <c r="J15" i="1" s="1"/>
  <c r="H15" i="1"/>
  <c r="L14" i="1"/>
  <c r="I14" i="1"/>
  <c r="J14" i="1" s="1"/>
  <c r="H14" i="1"/>
  <c r="H15" i="5" l="1"/>
  <c r="I15" i="5"/>
  <c r="J15" i="5" s="1"/>
  <c r="H28" i="1"/>
  <c r="E28" i="2"/>
  <c r="H28" i="2" s="1"/>
  <c r="H17" i="5"/>
  <c r="H17" i="2"/>
  <c r="H17" i="4"/>
  <c r="I17" i="5"/>
  <c r="J17" i="5" s="1"/>
  <c r="I17" i="2"/>
  <c r="J17" i="2" s="1"/>
  <c r="L17" i="4"/>
  <c r="I16" i="5"/>
  <c r="J16" i="5" s="1"/>
  <c r="H16" i="2"/>
  <c r="H16" i="4"/>
  <c r="H16" i="5"/>
  <c r="I15" i="2"/>
  <c r="J15" i="2" s="1"/>
  <c r="E28" i="5"/>
  <c r="I28" i="5" s="1"/>
  <c r="J28" i="5" s="1"/>
  <c r="I14" i="2"/>
  <c r="J14" i="2" s="1"/>
  <c r="H14" i="4"/>
  <c r="L28" i="1"/>
  <c r="I15" i="3"/>
  <c r="J15" i="3" s="1"/>
  <c r="H15" i="3"/>
  <c r="I17" i="3"/>
  <c r="J17" i="3" s="1"/>
  <c r="H17" i="3"/>
  <c r="I19" i="3"/>
  <c r="J19" i="3" s="1"/>
  <c r="H19" i="3"/>
  <c r="I21" i="3"/>
  <c r="J21" i="3" s="1"/>
  <c r="H21" i="3"/>
  <c r="I23" i="3"/>
  <c r="J23" i="3" s="1"/>
  <c r="H23" i="3"/>
  <c r="I25" i="3"/>
  <c r="J25" i="3" s="1"/>
  <c r="H25" i="3"/>
  <c r="I27" i="3"/>
  <c r="J27" i="3" s="1"/>
  <c r="H27" i="3"/>
  <c r="L16" i="4"/>
  <c r="L18" i="4"/>
  <c r="L20" i="4"/>
  <c r="L22" i="4"/>
  <c r="I27" i="4"/>
  <c r="J27" i="4" s="1"/>
  <c r="H27" i="4"/>
  <c r="I28" i="1"/>
  <c r="J28" i="1" s="1"/>
  <c r="I14" i="3"/>
  <c r="J14" i="3" s="1"/>
  <c r="E28" i="3"/>
  <c r="H14" i="3"/>
  <c r="I16" i="3"/>
  <c r="J16" i="3" s="1"/>
  <c r="H16" i="3"/>
  <c r="I18" i="3"/>
  <c r="J18" i="3" s="1"/>
  <c r="H18" i="3"/>
  <c r="I20" i="3"/>
  <c r="J20" i="3" s="1"/>
  <c r="H20" i="3"/>
  <c r="I22" i="3"/>
  <c r="J22" i="3" s="1"/>
  <c r="H22" i="3"/>
  <c r="I24" i="3"/>
  <c r="J24" i="3" s="1"/>
  <c r="H24" i="3"/>
  <c r="I26" i="3"/>
  <c r="J26" i="3" s="1"/>
  <c r="H26" i="3"/>
  <c r="I14" i="4"/>
  <c r="J14" i="4" s="1"/>
  <c r="E28" i="4"/>
  <c r="L14" i="2"/>
  <c r="L15" i="2"/>
  <c r="H14" i="2"/>
  <c r="L28" i="2" l="1"/>
  <c r="I28" i="2"/>
  <c r="J28" i="2" s="1"/>
  <c r="H28" i="5"/>
  <c r="L28" i="5"/>
  <c r="I28" i="3"/>
  <c r="J28" i="3" s="1"/>
  <c r="H28" i="3"/>
  <c r="L28" i="3"/>
  <c r="I28" i="4"/>
  <c r="J28" i="4" s="1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<sst xmlns="http://schemas.openxmlformats.org/spreadsheetml/2006/main" count="186" uniqueCount="44">
  <si>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</si>
  <si>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</si>
  <si>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</si>
  <si>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</si>
  <si>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</si>
  <si>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</si>
  <si>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</si>
  <si>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</si>
  <si>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</si>
  <si>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</si>
  <si>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</si>
  <si>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</si>
  <si>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</si>
  <si>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</si>
  <si>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</si>
  <si>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</si>
  <si>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</si>
  <si>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</si>
  <si>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</si>
  <si>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</si>
  <si>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</si>
  <si>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</si>
  <si>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</si>
  <si>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</si>
  <si>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</si>
  <si>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</si>
  <si>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</si>
  <si>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</si>
  <si>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</si>
  <si>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</si>
  <si>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</si>
  <si>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</si>
  <si>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GESTIÓN ESTRATÉGICA DE CAPITAL HUMANO II</t>
  </si>
  <si>
    <t>PLAN DE NEGOCIOS</t>
  </si>
  <si>
    <t>505 B</t>
  </si>
  <si>
    <t>505 C</t>
  </si>
  <si>
    <t>705 A</t>
  </si>
  <si>
    <t>705 B</t>
  </si>
  <si>
    <t>LADM</t>
  </si>
  <si>
    <t>L.C. GUILLERMO MORALES CADENA</t>
  </si>
  <si>
    <t>SEP 22 - ENE 23</t>
  </si>
  <si>
    <t>LICENCIATURA EN ADMINISTRACIÓN</t>
  </si>
  <si>
    <t>L.C. MANUEL DE JESUS CANO BUSTAMANTE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</si>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</sst>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5" fillId="0" borderId="9" xfId="0" applyNumberFormat="1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A8" sqref="A8"/>
    </sheetView>
  </sheetViews>
  <sheetFormatPr baseColWidth="10" defaultColWidth="14.42578125" defaultRowHeight="15" customHeight="1"/>
  <cols>
    <col min="1" max="1" width="46" customWidth="1"/>
    <col min="2" max="2" width="4.7109375" customWidth="1"/>
    <col min="3" max="3" width="6.140625" customWidth="1"/>
    <col min="4" max="4" width="21.85546875" customWidth="1"/>
    <col min="5" max="5" width="9.42578125" customWidth="1"/>
    <col min="6" max="6" width="8" customWidth="1"/>
    <col min="7" max="7" width="8.5703125" customWidth="1"/>
    <col min="8" max="8" width="9.140625" customWidth="1"/>
    <col min="9" max="12" width="7.5703125" customWidth="1"/>
    <col min="13" max="26" width="11.42578125" customWidth="1"/>
  </cols>
  <sheetData>
    <row r="1" spans="1:26" ht="62.25" customHeight="1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9" t="s">
        <v>3</v>
      </c>
      <c r="B6" s="27"/>
      <c r="C6" s="27"/>
      <c r="D6" s="27"/>
      <c r="E6" s="30" t="s">
        <v>41</v>
      </c>
      <c r="F6" s="31"/>
      <c r="G6" s="31"/>
      <c r="H6" s="31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2" t="s">
        <v>5</v>
      </c>
      <c r="C8" s="31"/>
      <c r="D8" s="6" t="s">
        <v>6</v>
      </c>
      <c r="E8" s="7">
        <v>4</v>
      </c>
      <c r="F8" s="1"/>
      <c r="G8" s="4" t="s">
        <v>7</v>
      </c>
      <c r="H8" s="7">
        <v>2</v>
      </c>
      <c r="I8" s="39" t="s">
        <v>8</v>
      </c>
      <c r="J8" s="27"/>
      <c r="K8" s="27"/>
      <c r="L8" s="32" t="s">
        <v>40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2" t="s">
        <v>39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5" t="s">
        <v>13</v>
      </c>
      <c r="E12" s="35" t="s">
        <v>14</v>
      </c>
      <c r="F12" s="33" t="s">
        <v>15</v>
      </c>
      <c r="G12" s="34"/>
      <c r="H12" s="35" t="s">
        <v>16</v>
      </c>
      <c r="I12" s="35" t="s">
        <v>17</v>
      </c>
      <c r="J12" s="35" t="s">
        <v>18</v>
      </c>
      <c r="K12" s="35" t="s">
        <v>19</v>
      </c>
      <c r="L12" s="35" t="s">
        <v>20</v>
      </c>
      <c r="M12" s="35" t="s">
        <v>21</v>
      </c>
      <c r="N12" s="37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">
        <v>32</v>
      </c>
      <c r="B14" s="11" t="s">
        <v>22</v>
      </c>
      <c r="C14" s="11" t="s">
        <v>34</v>
      </c>
      <c r="D14" s="11" t="s">
        <v>38</v>
      </c>
      <c r="E14" s="11">
        <v>15</v>
      </c>
      <c r="F14" s="11">
        <v>15</v>
      </c>
      <c r="G14" s="11"/>
      <c r="H14" s="21">
        <f t="shared" ref="H14:H17" si="0">F14/E14</f>
        <v>1</v>
      </c>
      <c r="I14" s="11">
        <f t="shared" ref="I14:I28" si="1">(E14-SUM(F14:G14))-K14</f>
        <v>0</v>
      </c>
      <c r="J14" s="21">
        <f t="shared" ref="J14:J28" si="2">I14/E14</f>
        <v>0</v>
      </c>
      <c r="K14" s="11"/>
      <c r="L14" s="12">
        <f t="shared" ref="L14:L28" si="3">K14/E14</f>
        <v>0</v>
      </c>
      <c r="M14" s="23">
        <f>(98+82+87+99+98+87+92+99+81+96+95+87+96+99+99)/15</f>
        <v>93</v>
      </c>
      <c r="N14" s="13">
        <f>(9/15)*1</f>
        <v>0.6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32</v>
      </c>
      <c r="B15" s="11" t="s">
        <v>22</v>
      </c>
      <c r="C15" s="11" t="s">
        <v>35</v>
      </c>
      <c r="D15" s="11" t="s">
        <v>38</v>
      </c>
      <c r="E15" s="11">
        <v>19</v>
      </c>
      <c r="F15" s="11">
        <v>19</v>
      </c>
      <c r="G15" s="11"/>
      <c r="H15" s="21">
        <f t="shared" si="0"/>
        <v>1</v>
      </c>
      <c r="I15" s="11">
        <f t="shared" si="1"/>
        <v>0</v>
      </c>
      <c r="J15" s="21">
        <f t="shared" si="2"/>
        <v>0</v>
      </c>
      <c r="K15" s="11"/>
      <c r="L15" s="12">
        <f t="shared" si="3"/>
        <v>0</v>
      </c>
      <c r="M15" s="24">
        <f>(83+99+83+70+87+82+83+85+84+89+77+76+82+78+78+89+98+90+84)/19</f>
        <v>84.05263157894737</v>
      </c>
      <c r="N15" s="13">
        <f>(9/19)*1</f>
        <v>0.47368421052631576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33</v>
      </c>
      <c r="B16" s="11" t="s">
        <v>22</v>
      </c>
      <c r="C16" s="11" t="s">
        <v>36</v>
      </c>
      <c r="D16" s="11" t="s">
        <v>38</v>
      </c>
      <c r="E16" s="11">
        <v>31</v>
      </c>
      <c r="F16" s="11">
        <v>31</v>
      </c>
      <c r="G16" s="11"/>
      <c r="H16" s="21">
        <f t="shared" si="0"/>
        <v>1</v>
      </c>
      <c r="I16" s="11">
        <f t="shared" si="1"/>
        <v>0</v>
      </c>
      <c r="J16" s="21">
        <f t="shared" si="2"/>
        <v>0</v>
      </c>
      <c r="K16" s="11"/>
      <c r="L16" s="12">
        <f t="shared" si="3"/>
        <v>0</v>
      </c>
      <c r="M16" s="24">
        <f>(98+93+84+86+98+96+91+95+70+93+95+83+95+93+73+96+94+89+93+82+91+90+89+70+83+95+92+98+94+82+80)/31</f>
        <v>89.064516129032256</v>
      </c>
      <c r="N16" s="13">
        <f>(21/31)*1</f>
        <v>0.67741935483870963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33</v>
      </c>
      <c r="B17" s="11" t="s">
        <v>22</v>
      </c>
      <c r="C17" s="11" t="s">
        <v>37</v>
      </c>
      <c r="D17" s="11" t="s">
        <v>38</v>
      </c>
      <c r="E17" s="11">
        <v>3</v>
      </c>
      <c r="F17" s="11">
        <v>3</v>
      </c>
      <c r="G17" s="11"/>
      <c r="H17" s="21">
        <f t="shared" si="0"/>
        <v>1</v>
      </c>
      <c r="I17" s="11">
        <f t="shared" si="1"/>
        <v>0</v>
      </c>
      <c r="J17" s="21">
        <f t="shared" si="2"/>
        <v>0</v>
      </c>
      <c r="K17" s="11"/>
      <c r="L17" s="12">
        <f t="shared" si="3"/>
        <v>0</v>
      </c>
      <c r="M17" s="24">
        <f>(95+75+93)/3</f>
        <v>87.666666666666671</v>
      </c>
      <c r="N17" s="13">
        <f>(2/3)*1</f>
        <v>0.66666666666666663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/>
      <c r="B18" s="11"/>
      <c r="C18" s="11"/>
      <c r="D18" s="11"/>
      <c r="E18" s="11"/>
      <c r="F18" s="11"/>
      <c r="G18" s="11"/>
      <c r="H18" s="21"/>
      <c r="I18" s="11">
        <f t="shared" si="1"/>
        <v>0</v>
      </c>
      <c r="J18" s="21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1"/>
      <c r="C19" s="11"/>
      <c r="D19" s="11"/>
      <c r="E19" s="11"/>
      <c r="F19" s="11"/>
      <c r="G19" s="11"/>
      <c r="H19" s="21"/>
      <c r="I19" s="11">
        <f t="shared" si="1"/>
        <v>0</v>
      </c>
      <c r="J19" s="21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1"/>
      <c r="C20" s="11"/>
      <c r="D20" s="11"/>
      <c r="E20" s="11"/>
      <c r="F20" s="11"/>
      <c r="G20" s="11"/>
      <c r="H20" s="21"/>
      <c r="I20" s="11">
        <f t="shared" si="1"/>
        <v>0</v>
      </c>
      <c r="J20" s="21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1"/>
      <c r="C21" s="11"/>
      <c r="D21" s="11"/>
      <c r="E21" s="11"/>
      <c r="F21" s="11"/>
      <c r="G21" s="11"/>
      <c r="H21" s="21"/>
      <c r="I21" s="11">
        <f t="shared" si="1"/>
        <v>0</v>
      </c>
      <c r="J21" s="21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1"/>
      <c r="C22" s="11"/>
      <c r="D22" s="11"/>
      <c r="E22" s="11"/>
      <c r="F22" s="11"/>
      <c r="G22" s="11"/>
      <c r="H22" s="21"/>
      <c r="I22" s="11">
        <f t="shared" si="1"/>
        <v>0</v>
      </c>
      <c r="J22" s="21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1"/>
      <c r="C23" s="11"/>
      <c r="D23" s="11"/>
      <c r="E23" s="11"/>
      <c r="F23" s="11"/>
      <c r="G23" s="11"/>
      <c r="H23" s="21"/>
      <c r="I23" s="11">
        <f t="shared" si="1"/>
        <v>0</v>
      </c>
      <c r="J23" s="21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1"/>
      <c r="C24" s="11"/>
      <c r="D24" s="11"/>
      <c r="E24" s="11"/>
      <c r="F24" s="11"/>
      <c r="G24" s="11"/>
      <c r="H24" s="21"/>
      <c r="I24" s="11">
        <f t="shared" si="1"/>
        <v>0</v>
      </c>
      <c r="J24" s="21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1"/>
      <c r="C25" s="11"/>
      <c r="D25" s="11"/>
      <c r="E25" s="11"/>
      <c r="F25" s="11"/>
      <c r="G25" s="11"/>
      <c r="H25" s="21"/>
      <c r="I25" s="11">
        <f t="shared" si="1"/>
        <v>0</v>
      </c>
      <c r="J25" s="21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1"/>
      <c r="C26" s="11"/>
      <c r="D26" s="11"/>
      <c r="E26" s="11"/>
      <c r="F26" s="11"/>
      <c r="G26" s="11"/>
      <c r="H26" s="21"/>
      <c r="I26" s="11">
        <f t="shared" si="1"/>
        <v>0</v>
      </c>
      <c r="J26" s="21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1"/>
      <c r="C27" s="11"/>
      <c r="D27" s="11"/>
      <c r="E27" s="11"/>
      <c r="F27" s="11"/>
      <c r="G27" s="11"/>
      <c r="H27" s="21"/>
      <c r="I27" s="11">
        <f t="shared" si="1"/>
        <v>0</v>
      </c>
      <c r="J27" s="21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68</v>
      </c>
      <c r="G28" s="16">
        <f t="shared" si="4"/>
        <v>0</v>
      </c>
      <c r="H28" s="22">
        <f>SUM(F28:G28)/E28</f>
        <v>1</v>
      </c>
      <c r="I28" s="16">
        <f t="shared" si="1"/>
        <v>0</v>
      </c>
      <c r="J28" s="22">
        <f t="shared" si="2"/>
        <v>0</v>
      </c>
      <c r="K28" s="16">
        <f>SUM(K14:K27)</f>
        <v>0</v>
      </c>
      <c r="L28" s="17">
        <f t="shared" si="3"/>
        <v>0</v>
      </c>
      <c r="M28" s="25">
        <f t="shared" ref="M28:N28" si="5">AVERAGE(M14:M27)</f>
        <v>88.445953593661571</v>
      </c>
      <c r="N28" s="18">
        <f t="shared" si="5"/>
        <v>0.60444255800792301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6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7" t="s">
        <v>28</v>
      </c>
      <c r="C33" s="27"/>
      <c r="D33" s="27"/>
      <c r="E33" s="1"/>
      <c r="F33" s="1"/>
      <c r="G33" s="28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8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9" t="s">
        <v>30</v>
      </c>
      <c r="B35" s="27"/>
      <c r="C35" s="8"/>
      <c r="D35" s="1"/>
      <c r="E35" s="49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3" t="str">
        <f>B10</f>
        <v>L.C. GUILLERMO MORALES CADENA</v>
      </c>
      <c r="C37" s="44"/>
      <c r="D37" s="44"/>
      <c r="E37" s="20"/>
      <c r="F37" s="20"/>
      <c r="G37" s="45" t="s">
        <v>42</v>
      </c>
      <c r="H37" s="44"/>
      <c r="I37" s="44"/>
      <c r="J37" s="4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2" workbookViewId="0">
      <selection activeCell="A2" sqref="A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9" t="s">
        <v>3</v>
      </c>
      <c r="B6" s="27"/>
      <c r="C6" s="27"/>
      <c r="D6" s="27"/>
      <c r="E6" s="30"/>
      <c r="F6" s="31"/>
      <c r="G6" s="31"/>
      <c r="H6" s="31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2">
        <v>2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9" t="s">
        <v>8</v>
      </c>
      <c r="J8" s="27"/>
      <c r="K8" s="27"/>
      <c r="L8" s="32" t="str">
        <f>'1'!L8</f>
        <v>SEP 22 - ENE 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2" t="str">
        <f>'1'!B10</f>
        <v>L.C. GUILLERMO MORALES CADENA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5" t="s">
        <v>13</v>
      </c>
      <c r="E12" s="35" t="s">
        <v>14</v>
      </c>
      <c r="F12" s="33" t="s">
        <v>15</v>
      </c>
      <c r="G12" s="34"/>
      <c r="H12" s="35" t="s">
        <v>16</v>
      </c>
      <c r="I12" s="35" t="s">
        <v>17</v>
      </c>
      <c r="J12" s="35" t="s">
        <v>18</v>
      </c>
      <c r="K12" s="35" t="s">
        <v>19</v>
      </c>
      <c r="L12" s="35" t="s">
        <v>20</v>
      </c>
      <c r="M12" s="35" t="s">
        <v>21</v>
      </c>
      <c r="N12" s="37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GESTIÓN ESTRATÉGICA DE CAPITAL HUMANO II</v>
      </c>
      <c r="B14" s="11" t="s">
        <v>43</v>
      </c>
      <c r="C14" s="11" t="str">
        <f>'1'!C14</f>
        <v>505 B</v>
      </c>
      <c r="D14" s="11" t="str">
        <f>'1'!D14</f>
        <v>LADM</v>
      </c>
      <c r="E14" s="11">
        <f>'1'!E14</f>
        <v>15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15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 t="s">
        <v>43</v>
      </c>
      <c r="C15" s="11" t="str">
        <f>'1'!C15</f>
        <v>505 C</v>
      </c>
      <c r="D15" s="11" t="str">
        <f>'1'!D15</f>
        <v>LADM</v>
      </c>
      <c r="E15" s="11">
        <f>'1'!E15</f>
        <v>19</v>
      </c>
      <c r="F15" s="11"/>
      <c r="G15" s="11"/>
      <c r="H15" s="12">
        <f t="shared" si="0"/>
        <v>0</v>
      </c>
      <c r="I15" s="11">
        <f t="shared" si="1"/>
        <v>19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PLAN DE NEGOCIOS</v>
      </c>
      <c r="B16" s="11" t="s">
        <v>43</v>
      </c>
      <c r="C16" s="11" t="str">
        <f>'1'!C16</f>
        <v>705 A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PLAN DE NEGOCIOS</v>
      </c>
      <c r="B17" s="11" t="s">
        <v>43</v>
      </c>
      <c r="C17" s="11" t="str">
        <f>'1'!C17</f>
        <v>705 B</v>
      </c>
      <c r="D17" s="11" t="str">
        <f>'1'!D17</f>
        <v>LADM</v>
      </c>
      <c r="E17" s="11">
        <f>'1'!E17</f>
        <v>3</v>
      </c>
      <c r="F17" s="11"/>
      <c r="G17" s="11"/>
      <c r="H17" s="12">
        <f t="shared" si="0"/>
        <v>0</v>
      </c>
      <c r="I17" s="11">
        <f t="shared" si="1"/>
        <v>3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6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7" t="s">
        <v>28</v>
      </c>
      <c r="C33" s="27"/>
      <c r="D33" s="27"/>
      <c r="E33" s="1"/>
      <c r="F33" s="1"/>
      <c r="G33" s="28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8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9" t="s">
        <v>30</v>
      </c>
      <c r="B35" s="27"/>
      <c r="C35" s="8"/>
      <c r="D35" s="1"/>
      <c r="E35" s="49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27"/>
      <c r="D37" s="27"/>
      <c r="E37" s="20"/>
      <c r="F37" s="20"/>
      <c r="G37" s="50"/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9" t="s">
        <v>3</v>
      </c>
      <c r="B6" s="27"/>
      <c r="C6" s="27"/>
      <c r="D6" s="27"/>
      <c r="E6" s="30"/>
      <c r="F6" s="31"/>
      <c r="G6" s="31"/>
      <c r="H6" s="31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2">
        <v>3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9" t="s">
        <v>8</v>
      </c>
      <c r="J8" s="27"/>
      <c r="K8" s="27"/>
      <c r="L8" s="32" t="str">
        <f>'1'!L8</f>
        <v>SEP 22 - ENE 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2" t="str">
        <f>'1'!B10</f>
        <v>L.C. GUILLERMO MORALES CADENA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5" t="s">
        <v>13</v>
      </c>
      <c r="E12" s="35" t="s">
        <v>14</v>
      </c>
      <c r="F12" s="33" t="s">
        <v>15</v>
      </c>
      <c r="G12" s="34"/>
      <c r="H12" s="35" t="s">
        <v>16</v>
      </c>
      <c r="I12" s="35" t="s">
        <v>17</v>
      </c>
      <c r="J12" s="35" t="s">
        <v>18</v>
      </c>
      <c r="K12" s="35" t="s">
        <v>19</v>
      </c>
      <c r="L12" s="35" t="s">
        <v>20</v>
      </c>
      <c r="M12" s="35" t="s">
        <v>21</v>
      </c>
      <c r="N12" s="37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GESTIÓN ESTRATÉGICA DE CAPITAL HUMANO II</v>
      </c>
      <c r="B14" s="11"/>
      <c r="C14" s="11" t="str">
        <f>'1'!C14</f>
        <v>505 B</v>
      </c>
      <c r="D14" s="11" t="str">
        <f>'1'!D14</f>
        <v>LADM</v>
      </c>
      <c r="E14" s="11">
        <f>'1'!E14</f>
        <v>15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15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C</v>
      </c>
      <c r="D15" s="11" t="str">
        <f>'1'!D15</f>
        <v>LADM</v>
      </c>
      <c r="E15" s="11">
        <f>'1'!E15</f>
        <v>19</v>
      </c>
      <c r="F15" s="11"/>
      <c r="G15" s="11"/>
      <c r="H15" s="12">
        <f t="shared" si="0"/>
        <v>0</v>
      </c>
      <c r="I15" s="11">
        <f t="shared" si="1"/>
        <v>19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PLAN DE NEGOCIOS</v>
      </c>
      <c r="B16" s="11"/>
      <c r="C16" s="11" t="str">
        <f>'1'!C16</f>
        <v>705 A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PLAN DE NEGOCIOS</v>
      </c>
      <c r="B17" s="11"/>
      <c r="C17" s="11" t="str">
        <f>'1'!C17</f>
        <v>705 B</v>
      </c>
      <c r="D17" s="11" t="str">
        <f>'1'!D17</f>
        <v>LADM</v>
      </c>
      <c r="E17" s="11">
        <f>'1'!E17</f>
        <v>3</v>
      </c>
      <c r="F17" s="11"/>
      <c r="G17" s="11"/>
      <c r="H17" s="12">
        <f t="shared" si="0"/>
        <v>0</v>
      </c>
      <c r="I17" s="11">
        <f t="shared" si="1"/>
        <v>3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6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7" t="s">
        <v>28</v>
      </c>
      <c r="C33" s="27"/>
      <c r="D33" s="27"/>
      <c r="E33" s="1"/>
      <c r="F33" s="1"/>
      <c r="G33" s="28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8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9" t="s">
        <v>30</v>
      </c>
      <c r="B35" s="27"/>
      <c r="C35" s="8"/>
      <c r="D35" s="1"/>
      <c r="E35" s="49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27"/>
      <c r="D37" s="27"/>
      <c r="E37" s="20"/>
      <c r="F37" s="20"/>
      <c r="G37" s="50"/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9" t="s">
        <v>3</v>
      </c>
      <c r="B6" s="27"/>
      <c r="C6" s="27"/>
      <c r="D6" s="27"/>
      <c r="E6" s="30"/>
      <c r="F6" s="31"/>
      <c r="G6" s="31"/>
      <c r="H6" s="31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2">
        <v>4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9" t="s">
        <v>8</v>
      </c>
      <c r="J8" s="27"/>
      <c r="K8" s="27"/>
      <c r="L8" s="32" t="str">
        <f>'1'!L8</f>
        <v>SEP 22 - ENE 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2" t="str">
        <f>'1'!B10</f>
        <v>L.C. GUILLERMO MORALES CADENA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5" t="s">
        <v>13</v>
      </c>
      <c r="E12" s="35" t="s">
        <v>14</v>
      </c>
      <c r="F12" s="33" t="s">
        <v>15</v>
      </c>
      <c r="G12" s="34"/>
      <c r="H12" s="35" t="s">
        <v>16</v>
      </c>
      <c r="I12" s="35" t="s">
        <v>17</v>
      </c>
      <c r="J12" s="35" t="s">
        <v>18</v>
      </c>
      <c r="K12" s="35" t="s">
        <v>19</v>
      </c>
      <c r="L12" s="35" t="s">
        <v>20</v>
      </c>
      <c r="M12" s="35" t="s">
        <v>21</v>
      </c>
      <c r="N12" s="37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GESTIÓN ESTRATÉGICA DE CAPITAL HUMANO II</v>
      </c>
      <c r="B14" s="11"/>
      <c r="C14" s="11" t="str">
        <f>'1'!C14</f>
        <v>505 B</v>
      </c>
      <c r="D14" s="11" t="str">
        <f>'1'!D14</f>
        <v>LADM</v>
      </c>
      <c r="E14" s="11">
        <f>'1'!E14</f>
        <v>15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15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C</v>
      </c>
      <c r="D15" s="11" t="str">
        <f>'1'!D15</f>
        <v>LADM</v>
      </c>
      <c r="E15" s="11">
        <f>'1'!E15</f>
        <v>19</v>
      </c>
      <c r="F15" s="11"/>
      <c r="G15" s="11"/>
      <c r="H15" s="12">
        <f t="shared" si="0"/>
        <v>0</v>
      </c>
      <c r="I15" s="11">
        <f t="shared" si="1"/>
        <v>19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PLAN DE NEGOCIOS</v>
      </c>
      <c r="B16" s="11"/>
      <c r="C16" s="11" t="str">
        <f>'1'!C16</f>
        <v>705 A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PLAN DE NEGOCIOS</v>
      </c>
      <c r="B17" s="11"/>
      <c r="C17" s="11" t="str">
        <f>'1'!C17</f>
        <v>705 B</v>
      </c>
      <c r="D17" s="11" t="str">
        <f>'1'!D17</f>
        <v>LADM</v>
      </c>
      <c r="E17" s="11">
        <f>'1'!E17</f>
        <v>3</v>
      </c>
      <c r="F17" s="11"/>
      <c r="G17" s="11"/>
      <c r="H17" s="12">
        <f t="shared" si="0"/>
        <v>0</v>
      </c>
      <c r="I17" s="11">
        <f t="shared" si="1"/>
        <v>3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6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7" t="s">
        <v>28</v>
      </c>
      <c r="C33" s="27"/>
      <c r="D33" s="27"/>
      <c r="E33" s="1"/>
      <c r="F33" s="1"/>
      <c r="G33" s="28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8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9" t="s">
        <v>30</v>
      </c>
      <c r="B35" s="27"/>
      <c r="C35" s="8"/>
      <c r="D35" s="1"/>
      <c r="E35" s="49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27"/>
      <c r="D37" s="27"/>
      <c r="E37" s="20"/>
      <c r="F37" s="20"/>
      <c r="G37" s="50"/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9" t="s">
        <v>3</v>
      </c>
      <c r="B6" s="27"/>
      <c r="C6" s="27"/>
      <c r="D6" s="27"/>
      <c r="E6" s="30"/>
      <c r="F6" s="31"/>
      <c r="G6" s="31"/>
      <c r="H6" s="31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2" t="s">
        <v>31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9" t="s">
        <v>8</v>
      </c>
      <c r="J8" s="27"/>
      <c r="K8" s="27"/>
      <c r="L8" s="32" t="str">
        <f>'1'!L8</f>
        <v>SEP 22 - ENE 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2" t="str">
        <f>'1'!B10</f>
        <v>L.C. GUILLERMO MORALES CADENA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5" t="s">
        <v>13</v>
      </c>
      <c r="E12" s="35" t="s">
        <v>14</v>
      </c>
      <c r="F12" s="33" t="s">
        <v>15</v>
      </c>
      <c r="G12" s="34"/>
      <c r="H12" s="35" t="s">
        <v>16</v>
      </c>
      <c r="I12" s="35" t="s">
        <v>17</v>
      </c>
      <c r="J12" s="35" t="s">
        <v>18</v>
      </c>
      <c r="K12" s="35" t="s">
        <v>19</v>
      </c>
      <c r="L12" s="35" t="s">
        <v>20</v>
      </c>
      <c r="M12" s="35" t="s">
        <v>21</v>
      </c>
      <c r="N12" s="37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GESTIÓN ESTRATÉGICA DE CAPITAL HUMANO II</v>
      </c>
      <c r="B14" s="11"/>
      <c r="C14" s="11" t="str">
        <f>'1'!C14</f>
        <v>505 B</v>
      </c>
      <c r="D14" s="11" t="str">
        <f>'1'!D14</f>
        <v>LADM</v>
      </c>
      <c r="E14" s="11">
        <v>0</v>
      </c>
      <c r="F14" s="11"/>
      <c r="G14" s="11"/>
      <c r="H14" s="12" t="e">
        <f t="shared" ref="H14:H27" si="0">(F14+G14)/E14</f>
        <v>#DIV/0!</v>
      </c>
      <c r="I14" s="11">
        <f t="shared" ref="I14:I28" si="1">(E14-SUM(F14:G14))-K14</f>
        <v>0</v>
      </c>
      <c r="J14" s="12" t="e">
        <f t="shared" ref="J14:J28" si="2">I14/E14</f>
        <v>#DIV/0!</v>
      </c>
      <c r="K14" s="11"/>
      <c r="L14" s="12" t="e">
        <f t="shared" ref="L14:L28" si="3">K14/E14</f>
        <v>#DIV/0!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C</v>
      </c>
      <c r="D15" s="11" t="str">
        <f>'1'!D15</f>
        <v>LADM</v>
      </c>
      <c r="E15" s="11">
        <f>'1'!E15</f>
        <v>19</v>
      </c>
      <c r="F15" s="11"/>
      <c r="G15" s="11"/>
      <c r="H15" s="12">
        <f t="shared" si="0"/>
        <v>0</v>
      </c>
      <c r="I15" s="11">
        <f t="shared" si="1"/>
        <v>19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PLAN DE NEGOCIOS</v>
      </c>
      <c r="B16" s="11"/>
      <c r="C16" s="11" t="str">
        <f>'1'!C16</f>
        <v>705 A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PLAN DE NEGOCIOS</v>
      </c>
      <c r="B17" s="11"/>
      <c r="C17" s="11" t="str">
        <f>'1'!C17</f>
        <v>705 B</v>
      </c>
      <c r="D17" s="11" t="str">
        <f>'1'!D17</f>
        <v>LADM</v>
      </c>
      <c r="E17" s="11">
        <f>'1'!E17</f>
        <v>3</v>
      </c>
      <c r="F17" s="11"/>
      <c r="G17" s="11"/>
      <c r="H17" s="12">
        <f t="shared" si="0"/>
        <v>0</v>
      </c>
      <c r="I17" s="11">
        <f t="shared" si="1"/>
        <v>3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53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53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6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7" t="s">
        <v>28</v>
      </c>
      <c r="C33" s="27"/>
      <c r="D33" s="27"/>
      <c r="E33" s="1"/>
      <c r="F33" s="1"/>
      <c r="G33" s="28" t="s">
        <v>29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8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9" t="s">
        <v>30</v>
      </c>
      <c r="B35" s="27"/>
      <c r="C35" s="8"/>
      <c r="D35" s="1"/>
      <c r="E35" s="49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27"/>
      <c r="D37" s="27"/>
      <c r="E37" s="20"/>
      <c r="F37" s="20"/>
      <c r="G37" s="50"/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MC</dc:creator>
  <cp:lastModifiedBy>Guillermo MC</cp:lastModifiedBy>
  <cp:lastPrinted>2023-10-03T15:49:10Z</cp:lastPrinted>
  <dcterms:created xsi:type="dcterms:W3CDTF">2023-10-03T15:08:31Z</dcterms:created>
  <dcterms:modified xsi:type="dcterms:W3CDTF">2023-11-02T19:07:52Z</dcterms:modified>
</cp:coreProperties>
</file>