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REPORTES 23-24\REPORTES PARCIALES SEP 23- ENE 24\2 REPORTE PARCIAL\"/>
    </mc:Choice>
  </mc:AlternateContent>
  <xr:revisionPtr revIDLastSave="0" documentId="13_ncr:1_{ACCCFE5D-4DA1-4B3C-A7D1-77FA444DC0E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2" l="1"/>
  <c r="I17" i="10"/>
  <c r="I18" i="10"/>
  <c r="H14" i="25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10"/>
  <c r="I14" i="10"/>
  <c r="L14" i="25" l="1"/>
  <c r="E28" i="25"/>
  <c r="L14" i="24"/>
  <c r="H14" i="24"/>
  <c r="E28" i="24"/>
  <c r="L14" i="23"/>
  <c r="H14" i="23"/>
  <c r="E28" i="23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<sst xmlns="http://schemas.openxmlformats.org/spreadsheetml/2006/main" count="205" uniqueCount="48">
  <si>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</si>
  <si>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</si>
  <si>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</si>
  <si>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</si>
  <si>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</si>
  <si>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</si>
  <si>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</si>
  <si>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</si>
  <si>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</si>
  <si>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</si>
  <si>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</si>
  <si>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</si>
  <si>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</si>
  <si>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</si>
  <si>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</si>
  <si>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</si>
  <si>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</si>
  <si>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</si>
  <si>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</si>
  <si>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</si>
  <si>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</si>
  <si>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</si>
  <si>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</si>
  <si>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</si>
  <si>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</si>
  <si>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</si>
  <si>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</si>
  <si>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</si>
  <si>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</si>
  <si>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</si>
  <si>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</si>
  <si>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</si>
  <si>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MA. DE LA CRUZ PORRAS ARIAS</t>
  </si>
  <si>
    <t>S/E</t>
  </si>
  <si>
    <t>IIND</t>
  </si>
  <si>
    <t>SEP 2023- ENE 2024</t>
  </si>
  <si>
    <t>PLANEACIÓN ESTRATEGICA</t>
  </si>
  <si>
    <t>701 A</t>
  </si>
  <si>
    <t>PLANEACIÓN Y DISEÑO DE INSTALACIONES</t>
  </si>
  <si>
    <t>701 B</t>
  </si>
  <si>
    <t>PRODUCCIÓN</t>
  </si>
  <si>
    <t>505 A</t>
  </si>
  <si>
    <t>505 B</t>
  </si>
  <si>
    <t>LA</t>
  </si>
  <si>
    <t>ING. FLOR ILIANA CHONTAL PELAYO</t>
  </si>
  <si>
    <t>II</t>
  </si>
  <si>
    <t>PLANEACION Y DISEÑO DE INSTALACIONES</t>
  </si>
  <si>
    <t>PRODUCCION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</si>
</sst>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Normal="100" zoomScaleSheetLayoutView="100" workbookViewId="0">
      <selection activeCell="I28" sqref="I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35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36</v>
      </c>
      <c r="B14" s="9" t="s">
        <v>21</v>
      </c>
      <c r="C14" s="9" t="s">
        <v>37</v>
      </c>
      <c r="D14" s="9" t="s">
        <v>34</v>
      </c>
      <c r="E14" s="9">
        <v>19</v>
      </c>
      <c r="F14" s="9">
        <v>15</v>
      </c>
      <c r="G14" s="9"/>
      <c r="H14" s="10"/>
      <c r="I14" s="9">
        <f t="shared" ref="I14:I1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0.47</v>
      </c>
    </row>
    <row r="15" spans="1:14" s="11" customFormat="1" ht="27.6" customHeight="1" x14ac:dyDescent="0.25">
      <c r="A15" s="8" t="s">
        <v>38</v>
      </c>
      <c r="B15" s="9" t="s">
        <v>33</v>
      </c>
      <c r="C15" s="9" t="s">
        <v>37</v>
      </c>
      <c r="D15" s="9" t="s">
        <v>34</v>
      </c>
      <c r="E15" s="9">
        <v>23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38</v>
      </c>
      <c r="B16" s="9" t="s">
        <v>33</v>
      </c>
      <c r="C16" s="9" t="s">
        <v>39</v>
      </c>
      <c r="D16" s="9" t="s">
        <v>34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40</v>
      </c>
      <c r="B17" s="9" t="s">
        <v>21</v>
      </c>
      <c r="C17" s="9" t="s">
        <v>41</v>
      </c>
      <c r="D17" s="9" t="s">
        <v>43</v>
      </c>
      <c r="E17" s="9">
        <v>27</v>
      </c>
      <c r="F17" s="9">
        <v>23</v>
      </c>
      <c r="G17" s="9"/>
      <c r="H17" s="10"/>
      <c r="I17" s="9">
        <f t="shared" si="0"/>
        <v>4</v>
      </c>
      <c r="J17" s="10"/>
      <c r="K17" s="9">
        <v>0</v>
      </c>
      <c r="L17" s="10">
        <v>0</v>
      </c>
      <c r="M17" s="9">
        <v>89</v>
      </c>
      <c r="N17" s="15">
        <v>0.7</v>
      </c>
    </row>
    <row r="18" spans="1:14" s="11" customFormat="1" ht="26.4" x14ac:dyDescent="0.25">
      <c r="A18" s="8" t="s">
        <v>40</v>
      </c>
      <c r="B18" s="9" t="s">
        <v>21</v>
      </c>
      <c r="C18" s="9" t="s">
        <v>42</v>
      </c>
      <c r="D18" s="9" t="s">
        <v>43</v>
      </c>
      <c r="E18" s="9">
        <v>16</v>
      </c>
      <c r="F18" s="9">
        <v>15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88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53</v>
      </c>
      <c r="G28" s="17"/>
      <c r="H28" s="18"/>
      <c r="I28" s="17"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89.666666666666671</v>
      </c>
      <c r="N28" s="19">
        <f>AVERAGE(N14:N27)</f>
        <v>0.61333333333333329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" zoomScaleNormal="100" zoomScaleSheetLayoutView="100" workbookViewId="0">
      <selection activeCell="L14" sqref="L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2023- ENE 2024</v>
      </c>
      <c r="M8" s="33"/>
      <c r="N8" s="33"/>
    </row>
    <row r="10" spans="1:14" x14ac:dyDescent="0.25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PLANEACIÓN ESTRATEGICA</v>
      </c>
      <c r="B14" s="9" t="s">
        <v>33</v>
      </c>
      <c r="C14" s="9" t="str">
        <f>'1'!C14</f>
        <v>701 A</v>
      </c>
      <c r="D14" s="9" t="str">
        <f>'1'!D14</f>
        <v>IIND</v>
      </c>
      <c r="E14" s="9">
        <f>'1'!E14</f>
        <v>19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46</v>
      </c>
      <c r="B15" s="9" t="s">
        <v>21</v>
      </c>
      <c r="C15" s="9" t="s">
        <v>37</v>
      </c>
      <c r="D15" s="9" t="s">
        <v>34</v>
      </c>
      <c r="E15" s="9">
        <v>23</v>
      </c>
      <c r="F15" s="9">
        <v>22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87</v>
      </c>
      <c r="N15" s="15">
        <v>0.65</v>
      </c>
    </row>
    <row r="16" spans="1:14" s="11" customFormat="1" ht="26.4" x14ac:dyDescent="0.25">
      <c r="A16" s="9" t="s">
        <v>46</v>
      </c>
      <c r="B16" s="9" t="s">
        <v>21</v>
      </c>
      <c r="C16" s="9" t="s">
        <v>39</v>
      </c>
      <c r="D16" s="9" t="s">
        <v>34</v>
      </c>
      <c r="E16" s="9"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0.4</v>
      </c>
    </row>
    <row r="17" spans="1:14" s="11" customFormat="1" ht="26.4" x14ac:dyDescent="0.25">
      <c r="A17" s="9" t="s">
        <v>47</v>
      </c>
      <c r="B17" s="9" t="s">
        <v>45</v>
      </c>
      <c r="C17" s="9" t="s">
        <v>41</v>
      </c>
      <c r="D17" s="9" t="s">
        <v>43</v>
      </c>
      <c r="E17" s="9">
        <v>27</v>
      </c>
      <c r="F17" s="9">
        <v>24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79</v>
      </c>
      <c r="N17" s="15">
        <v>0.78</v>
      </c>
    </row>
    <row r="18" spans="1:14" s="11" customFormat="1" ht="26.4" x14ac:dyDescent="0.25">
      <c r="A18" s="9" t="s">
        <v>47</v>
      </c>
      <c r="B18" s="9" t="s">
        <v>45</v>
      </c>
      <c r="C18" s="9" t="s">
        <v>42</v>
      </c>
      <c r="D18" s="9" t="s">
        <v>43</v>
      </c>
      <c r="E18" s="9">
        <v>16</v>
      </c>
      <c r="F18" s="9">
        <v>15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82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81</v>
      </c>
      <c r="G28" s="17"/>
      <c r="H28" s="18"/>
      <c r="I28" s="17">
        <f>SUM( I14+I15+I16+I17+I18)</f>
        <v>5</v>
      </c>
      <c r="J28" s="18"/>
      <c r="K28" s="17">
        <f>SUM(K14:K27)</f>
        <v>0</v>
      </c>
      <c r="L28" s="18">
        <f t="shared" ref="L14:L28" si="0">K28/E28</f>
        <v>0</v>
      </c>
      <c r="M28" s="17">
        <f>AVERAGE(M14:M27)</f>
        <v>83.25</v>
      </c>
      <c r="N28" s="19">
        <f>AVERAGE(N14:N27)</f>
        <v>0.63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Normal="100" zoomScaleSheetLayoutView="100" workbookViewId="0">
      <selection activeCell="M34" sqref="M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2023- ENE 2024</v>
      </c>
      <c r="M8" s="33"/>
      <c r="N8" s="33"/>
    </row>
    <row r="10" spans="1:14" x14ac:dyDescent="0.25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PLANEACIÓN ESTRATEGICA</v>
      </c>
      <c r="B14" s="9"/>
      <c r="C14" s="9" t="str">
        <f>'1'!C14</f>
        <v>701 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2" zoomScaleNormal="100" zoomScaleSheetLayoutView="100" workbookViewId="0">
      <selection activeCell="L33" sqref="L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2023- ENE 2024</v>
      </c>
      <c r="M8" s="33"/>
      <c r="N8" s="33"/>
    </row>
    <row r="10" spans="1:14" x14ac:dyDescent="0.25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PLANEACIÓN ESTRATEGICA</v>
      </c>
      <c r="B14" s="9"/>
      <c r="C14" s="9" t="str">
        <f>'1'!C14</f>
        <v>701 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2023- ENE 2024</v>
      </c>
      <c r="M8" s="33"/>
      <c r="N8" s="33"/>
    </row>
    <row r="10" spans="1:14" x14ac:dyDescent="0.25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PLANEACIÓN ESTRATEGICA</v>
      </c>
      <c r="B14" s="9"/>
      <c r="C14" s="9" t="str">
        <f>'1'!C14</f>
        <v>701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2023-10-31T02:51:42Z</dcterms:modified>
  <cp:category/>
  <cp:contentStatus/>
</cp:coreProperties>
</file>