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LISTA Y REPORTE FINAL/"/>
    </mc:Choice>
  </mc:AlternateContent>
  <xr:revisionPtr revIDLastSave="87" documentId="8_{7A674EA3-ED6F-4929-A60B-9B62DEADFF64}" xr6:coauthVersionLast="47" xr6:coauthVersionMax="47" xr10:uidLastSave="{4FA21C26-948E-4603-9B26-D9C0ED63C03D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5" l="1"/>
  <c r="L16" i="25"/>
  <c r="L17" i="25"/>
  <c r="L18" i="25"/>
  <c r="J15" i="25" l="1"/>
  <c r="I15" i="25"/>
  <c r="I16" i="25"/>
  <c r="J16" i="25" s="1"/>
  <c r="I17" i="25"/>
  <c r="J17" i="25" s="1"/>
  <c r="H15" i="25"/>
  <c r="H16" i="25"/>
  <c r="H17" i="25"/>
  <c r="L15" i="24"/>
  <c r="L16" i="24"/>
  <c r="L17" i="24"/>
  <c r="L18" i="24"/>
  <c r="L19" i="24"/>
  <c r="L20" i="24"/>
  <c r="L21" i="24"/>
  <c r="L22" i="24"/>
  <c r="L23" i="24"/>
  <c r="I23" i="24"/>
  <c r="I22" i="24"/>
  <c r="I21" i="24"/>
  <c r="I15" i="24" l="1"/>
  <c r="I16" i="24"/>
  <c r="I17" i="24"/>
  <c r="I18" i="24"/>
  <c r="I19" i="24"/>
  <c r="I20" i="24"/>
  <c r="L15" i="23"/>
  <c r="L16" i="23"/>
  <c r="L17" i="23"/>
  <c r="L18" i="23"/>
  <c r="L19" i="23"/>
  <c r="I19" i="23"/>
  <c r="I15" i="23"/>
  <c r="I16" i="23"/>
  <c r="I17" i="23"/>
  <c r="I18" i="23"/>
  <c r="I28" i="22"/>
  <c r="I17" i="10"/>
  <c r="I18" i="10"/>
  <c r="H14" i="25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10"/>
  <c r="I14" i="10"/>
  <c r="L14" i="25" l="1"/>
  <c r="E28" i="25"/>
  <c r="L14" i="24"/>
  <c r="E28" i="24"/>
  <c r="L14" i="23"/>
  <c r="E28" i="23"/>
  <c r="E28" i="22"/>
  <c r="L28" i="10"/>
  <c r="L28" i="25" l="1"/>
  <c r="I28" i="24"/>
  <c r="L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<sst xmlns="http://schemas.openxmlformats.org/spreadsheetml/2006/main" count="280" uniqueCount="53">
  <si>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</si>
  <si>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</si>
  <si>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</si>
  <si>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</si>
  <si>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</si>
  <si>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</si>
  <si>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</si>
  <si>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</si>
  <si>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</si>
  <si>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</si>
  <si>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</si>
  <si>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</si>
  <si>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</si>
  <si>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</si>
  <si>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</si>
  <si>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</si>
  <si>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</si>
  <si>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</si>
  <si>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</si>
  <si>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</si>
  <si>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</si>
  <si>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</si>
  <si>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</si>
  <si>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</si>
  <si>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</si>
  <si>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</si>
  <si>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</si>
  <si>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</si>
  <si>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</si>
  <si>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</si>
  <si>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</si>
  <si>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</si>
  <si>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MA. DE LA CRUZ PORRAS ARIAS</t>
  </si>
  <si>
    <t>S/E</t>
  </si>
  <si>
    <t>IIND</t>
  </si>
  <si>
    <t>SEP 2023- ENE 2024</t>
  </si>
  <si>
    <t>PLANEACIÓN ESTRATEGICA</t>
  </si>
  <si>
    <t>701 A</t>
  </si>
  <si>
    <t>PLANEACIÓN Y DISEÑO DE INSTALACIONES</t>
  </si>
  <si>
    <t>701 B</t>
  </si>
  <si>
    <t>PRODUCCIÓN</t>
  </si>
  <si>
    <t>505 A</t>
  </si>
  <si>
    <t>505 B</t>
  </si>
  <si>
    <t>LA</t>
  </si>
  <si>
    <t>ING. FLOR ILIANA CHONTAL PELAYO</t>
  </si>
  <si>
    <t>II</t>
  </si>
  <si>
    <t>PLANEACION Y DISEÑO DE INSTALACIONES</t>
  </si>
  <si>
    <t>PRODUCCION</t>
  </si>
  <si>
    <t>III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</si>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</sst>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" zoomScaleNormal="100" zoomScaleSheetLayoutView="100" workbookViewId="0">
      <selection activeCell="I28" sqref="I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35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36</v>
      </c>
      <c r="B14" s="9" t="s">
        <v>21</v>
      </c>
      <c r="C14" s="9" t="s">
        <v>37</v>
      </c>
      <c r="D14" s="9" t="s">
        <v>34</v>
      </c>
      <c r="E14" s="9">
        <v>19</v>
      </c>
      <c r="F14" s="9">
        <v>15</v>
      </c>
      <c r="G14" s="9"/>
      <c r="H14" s="10"/>
      <c r="I14" s="9">
        <f t="shared" ref="I14:I1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0.47</v>
      </c>
    </row>
    <row r="15" spans="1:14" s="11" customFormat="1" ht="27.6" customHeight="1" x14ac:dyDescent="0.25">
      <c r="A15" s="8" t="s">
        <v>38</v>
      </c>
      <c r="B15" s="9" t="s">
        <v>33</v>
      </c>
      <c r="C15" s="9" t="s">
        <v>37</v>
      </c>
      <c r="D15" s="9" t="s">
        <v>34</v>
      </c>
      <c r="E15" s="9">
        <v>23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38</v>
      </c>
      <c r="B16" s="9" t="s">
        <v>33</v>
      </c>
      <c r="C16" s="9" t="s">
        <v>39</v>
      </c>
      <c r="D16" s="9" t="s">
        <v>34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40</v>
      </c>
      <c r="B17" s="9" t="s">
        <v>21</v>
      </c>
      <c r="C17" s="9" t="s">
        <v>41</v>
      </c>
      <c r="D17" s="9" t="s">
        <v>43</v>
      </c>
      <c r="E17" s="9">
        <v>27</v>
      </c>
      <c r="F17" s="9">
        <v>23</v>
      </c>
      <c r="G17" s="9"/>
      <c r="H17" s="10"/>
      <c r="I17" s="9">
        <f t="shared" si="0"/>
        <v>4</v>
      </c>
      <c r="J17" s="10"/>
      <c r="K17" s="9">
        <v>0</v>
      </c>
      <c r="L17" s="10">
        <v>0</v>
      </c>
      <c r="M17" s="9">
        <v>89</v>
      </c>
      <c r="N17" s="15">
        <v>0.7</v>
      </c>
    </row>
    <row r="18" spans="1:14" s="11" customFormat="1" ht="26.4" x14ac:dyDescent="0.25">
      <c r="A18" s="8" t="s">
        <v>40</v>
      </c>
      <c r="B18" s="9" t="s">
        <v>21</v>
      </c>
      <c r="C18" s="9" t="s">
        <v>42</v>
      </c>
      <c r="D18" s="9" t="s">
        <v>43</v>
      </c>
      <c r="E18" s="9">
        <v>16</v>
      </c>
      <c r="F18" s="9">
        <v>15</v>
      </c>
      <c r="G18" s="9"/>
      <c r="H18" s="10"/>
      <c r="I18" s="9">
        <f t="shared" si="0"/>
        <v>1</v>
      </c>
      <c r="J18" s="10"/>
      <c r="K18" s="9">
        <v>0</v>
      </c>
      <c r="L18" s="10">
        <v>0</v>
      </c>
      <c r="M18" s="9">
        <v>88</v>
      </c>
      <c r="N18" s="15">
        <v>0.67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53</v>
      </c>
      <c r="G28" s="17"/>
      <c r="H28" s="18"/>
      <c r="I28" s="17"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89.666666666666671</v>
      </c>
      <c r="N28" s="19">
        <f>AVERAGE(N14:N27)</f>
        <v>0.61333333333333329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 MA. DE LA CRUZ PORRAS ARIAS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Normal="100" zoomScaleSheetLayoutView="100" workbookViewId="0">
      <selection activeCell="L14" sqref="L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2023- ENE 2024</v>
      </c>
      <c r="M8" s="33"/>
      <c r="N8" s="33"/>
    </row>
    <row r="10" spans="1:14" x14ac:dyDescent="0.25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PLANEACIÓN ESTRATEGICA</v>
      </c>
      <c r="B14" s="9" t="s">
        <v>33</v>
      </c>
      <c r="C14" s="9" t="str">
        <f>'1'!C14</f>
        <v>701 A</v>
      </c>
      <c r="D14" s="9" t="str">
        <f>'1'!D14</f>
        <v>IIND</v>
      </c>
      <c r="E14" s="9">
        <f>'1'!E14</f>
        <v>19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46</v>
      </c>
      <c r="B15" s="9" t="s">
        <v>21</v>
      </c>
      <c r="C15" s="9" t="s">
        <v>37</v>
      </c>
      <c r="D15" s="9" t="s">
        <v>34</v>
      </c>
      <c r="E15" s="9">
        <v>23</v>
      </c>
      <c r="F15" s="9">
        <v>22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87</v>
      </c>
      <c r="N15" s="15">
        <v>0.65</v>
      </c>
    </row>
    <row r="16" spans="1:14" s="11" customFormat="1" ht="26.4" x14ac:dyDescent="0.25">
      <c r="A16" s="9" t="s">
        <v>46</v>
      </c>
      <c r="B16" s="9" t="s">
        <v>21</v>
      </c>
      <c r="C16" s="9" t="s">
        <v>39</v>
      </c>
      <c r="D16" s="9" t="s">
        <v>34</v>
      </c>
      <c r="E16" s="9"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0.4</v>
      </c>
    </row>
    <row r="17" spans="1:14" s="11" customFormat="1" ht="26.4" x14ac:dyDescent="0.25">
      <c r="A17" s="9" t="s">
        <v>47</v>
      </c>
      <c r="B17" s="9" t="s">
        <v>45</v>
      </c>
      <c r="C17" s="9" t="s">
        <v>41</v>
      </c>
      <c r="D17" s="9" t="s">
        <v>43</v>
      </c>
      <c r="E17" s="9">
        <v>27</v>
      </c>
      <c r="F17" s="9">
        <v>24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79</v>
      </c>
      <c r="N17" s="15">
        <v>0.78</v>
      </c>
    </row>
    <row r="18" spans="1:14" s="11" customFormat="1" ht="26.4" x14ac:dyDescent="0.25">
      <c r="A18" s="9" t="s">
        <v>47</v>
      </c>
      <c r="B18" s="9" t="s">
        <v>45</v>
      </c>
      <c r="C18" s="9" t="s">
        <v>42</v>
      </c>
      <c r="D18" s="9" t="s">
        <v>43</v>
      </c>
      <c r="E18" s="9">
        <v>16</v>
      </c>
      <c r="F18" s="9">
        <v>15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81</v>
      </c>
      <c r="G28" s="17"/>
      <c r="H28" s="18"/>
      <c r="I28" s="17">
        <f>SUM( I14+I15+I16+I17+I18)</f>
        <v>5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83.25</v>
      </c>
      <c r="N28" s="19">
        <f>AVERAGE(N14:N27)</f>
        <v>0.63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 MA. DE LA CRUZ PORRAS ARIAS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Normal="100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2023- ENE 2024</v>
      </c>
      <c r="M8" s="33"/>
      <c r="N8" s="33"/>
    </row>
    <row r="10" spans="1:14" x14ac:dyDescent="0.25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PLANEACIÓN ESTRATEGICA</v>
      </c>
      <c r="B14" s="9" t="s">
        <v>45</v>
      </c>
      <c r="C14" s="9" t="str">
        <f>'1'!C14</f>
        <v>701 A</v>
      </c>
      <c r="D14" s="9" t="str">
        <f>'1'!D14</f>
        <v>IIND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0.47</v>
      </c>
    </row>
    <row r="15" spans="1:14" s="11" customFormat="1" ht="26.4" x14ac:dyDescent="0.25">
      <c r="A15" s="9" t="s">
        <v>36</v>
      </c>
      <c r="B15" s="9" t="s">
        <v>48</v>
      </c>
      <c r="C15" s="9" t="s">
        <v>37</v>
      </c>
      <c r="D15" s="9" t="s">
        <v>34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99</v>
      </c>
      <c r="N15" s="15">
        <v>0.84</v>
      </c>
    </row>
    <row r="16" spans="1:14" s="11" customFormat="1" ht="26.4" x14ac:dyDescent="0.25">
      <c r="A16" s="9" t="s">
        <v>38</v>
      </c>
      <c r="B16" s="9" t="s">
        <v>45</v>
      </c>
      <c r="C16" s="9" t="s">
        <v>37</v>
      </c>
      <c r="D16" s="9" t="s">
        <v>34</v>
      </c>
      <c r="E16" s="9"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0.83</v>
      </c>
    </row>
    <row r="17" spans="1:14" s="11" customFormat="1" ht="26.4" x14ac:dyDescent="0.25">
      <c r="A17" s="9" t="s">
        <v>38</v>
      </c>
      <c r="B17" s="9" t="s">
        <v>45</v>
      </c>
      <c r="C17" s="9" t="s">
        <v>39</v>
      </c>
      <c r="D17" s="9" t="s">
        <v>34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86</v>
      </c>
      <c r="N17" s="15">
        <v>0.45</v>
      </c>
    </row>
    <row r="18" spans="1:14" s="11" customFormat="1" ht="26.4" x14ac:dyDescent="0.25">
      <c r="A18" s="9" t="s">
        <v>40</v>
      </c>
      <c r="B18" s="9" t="s">
        <v>48</v>
      </c>
      <c r="C18" s="9" t="s">
        <v>41</v>
      </c>
      <c r="D18" s="9" t="s">
        <v>43</v>
      </c>
      <c r="E18" s="9">
        <v>27</v>
      </c>
      <c r="F18" s="9">
        <v>25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87</v>
      </c>
      <c r="N18" s="15">
        <v>0.78</v>
      </c>
    </row>
    <row r="19" spans="1:14" s="11" customFormat="1" ht="26.4" x14ac:dyDescent="0.25">
      <c r="A19" s="9" t="s">
        <v>40</v>
      </c>
      <c r="B19" s="9" t="s">
        <v>48</v>
      </c>
      <c r="C19" s="9" t="s">
        <v>42</v>
      </c>
      <c r="D19" s="9" t="s">
        <v>43</v>
      </c>
      <c r="E19" s="9">
        <v>16</v>
      </c>
      <c r="F19" s="9">
        <v>15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120</v>
      </c>
      <c r="G28" s="17">
        <f>SUM(G14:G27)</f>
        <v>0</v>
      </c>
      <c r="H28" s="18">
        <f>SUM(F28:G28)/E28</f>
        <v>0.967741935483871</v>
      </c>
      <c r="I28" s="17">
        <f t="shared" si="0"/>
        <v>4</v>
      </c>
      <c r="J28" s="18">
        <f t="shared" ref="J28" si="2">I28/E28</f>
        <v>3.2258064516129031E-2</v>
      </c>
      <c r="K28" s="17">
        <f>SUM(K14:K27)</f>
        <v>0</v>
      </c>
      <c r="L28" s="18">
        <f t="shared" si="1"/>
        <v>0</v>
      </c>
      <c r="M28" s="17">
        <f>AVERAGE(M14:M27)</f>
        <v>91</v>
      </c>
      <c r="N28" s="19">
        <f>AVERAGE(N14:N27)</f>
        <v>0.70833333333333337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 MA. DE LA CRUZ PORRAS ARIAS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Normal="100" zoomScaleSheetLayoutView="100" workbookViewId="0">
      <selection activeCell="P25" sqref="P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2023- ENE 2024</v>
      </c>
      <c r="M8" s="33"/>
      <c r="N8" s="33"/>
    </row>
    <row r="10" spans="1:14" x14ac:dyDescent="0.25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PLANEACIÓN ESTRATEGICA</v>
      </c>
      <c r="B14" s="9" t="s">
        <v>49</v>
      </c>
      <c r="C14" s="9" t="str">
        <f>'1'!C14</f>
        <v>701 A</v>
      </c>
      <c r="D14" s="9" t="str">
        <f>'1'!D14</f>
        <v>IIND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0.74</v>
      </c>
    </row>
    <row r="15" spans="1:14" s="11" customFormat="1" ht="26.4" x14ac:dyDescent="0.25">
      <c r="A15" s="9" t="s">
        <v>36</v>
      </c>
      <c r="B15" s="9" t="s">
        <v>50</v>
      </c>
      <c r="C15" s="9" t="s">
        <v>37</v>
      </c>
      <c r="D15" s="9" t="s">
        <v>34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94</v>
      </c>
      <c r="N15" s="15">
        <v>0.79</v>
      </c>
    </row>
    <row r="16" spans="1:14" s="11" customFormat="1" ht="26.4" x14ac:dyDescent="0.25">
      <c r="A16" s="9" t="s">
        <v>38</v>
      </c>
      <c r="B16" s="9" t="s">
        <v>48</v>
      </c>
      <c r="C16" s="9" t="s">
        <v>37</v>
      </c>
      <c r="D16" s="9" t="s">
        <v>34</v>
      </c>
      <c r="E16" s="9">
        <v>23</v>
      </c>
      <c r="F16" s="9">
        <v>21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88</v>
      </c>
      <c r="N16" s="15">
        <v>0.83</v>
      </c>
    </row>
    <row r="17" spans="1:14" s="11" customFormat="1" ht="26.4" x14ac:dyDescent="0.25">
      <c r="A17" s="9" t="s">
        <v>46</v>
      </c>
      <c r="B17" s="9" t="s">
        <v>48</v>
      </c>
      <c r="C17" s="9" t="s">
        <v>39</v>
      </c>
      <c r="D17" s="9" t="s">
        <v>34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94</v>
      </c>
      <c r="N17" s="15">
        <v>0.6</v>
      </c>
    </row>
    <row r="18" spans="1:14" s="11" customFormat="1" ht="26.4" x14ac:dyDescent="0.25">
      <c r="A18" s="9" t="s">
        <v>40</v>
      </c>
      <c r="B18" s="9" t="s">
        <v>49</v>
      </c>
      <c r="C18" s="9" t="s">
        <v>41</v>
      </c>
      <c r="D18" s="9" t="s">
        <v>43</v>
      </c>
      <c r="E18" s="9">
        <v>27</v>
      </c>
      <c r="F18" s="9">
        <v>25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88</v>
      </c>
      <c r="N18" s="15">
        <v>0.81</v>
      </c>
    </row>
    <row r="19" spans="1:14" s="11" customFormat="1" ht="26.4" x14ac:dyDescent="0.25">
      <c r="A19" s="9" t="s">
        <v>40</v>
      </c>
      <c r="B19" s="9" t="s">
        <v>50</v>
      </c>
      <c r="C19" s="9" t="s">
        <v>41</v>
      </c>
      <c r="D19" s="9" t="s">
        <v>43</v>
      </c>
      <c r="E19" s="9">
        <v>27</v>
      </c>
      <c r="F19" s="9">
        <v>24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86</v>
      </c>
      <c r="N19" s="15">
        <v>0.89</v>
      </c>
    </row>
    <row r="20" spans="1:14" s="11" customFormat="1" ht="26.4" x14ac:dyDescent="0.25">
      <c r="A20" s="9" t="s">
        <v>40</v>
      </c>
      <c r="B20" s="9" t="s">
        <v>51</v>
      </c>
      <c r="C20" s="9" t="s">
        <v>41</v>
      </c>
      <c r="D20" s="9" t="s">
        <v>43</v>
      </c>
      <c r="E20" s="9">
        <v>27</v>
      </c>
      <c r="F20" s="9">
        <v>26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89</v>
      </c>
      <c r="N20" s="15">
        <v>0.81</v>
      </c>
    </row>
    <row r="21" spans="1:14" s="11" customFormat="1" ht="26.4" x14ac:dyDescent="0.25">
      <c r="A21" s="9" t="s">
        <v>40</v>
      </c>
      <c r="B21" s="9" t="s">
        <v>49</v>
      </c>
      <c r="C21" s="9" t="s">
        <v>42</v>
      </c>
      <c r="D21" s="9" t="s">
        <v>43</v>
      </c>
      <c r="E21" s="9">
        <v>16</v>
      </c>
      <c r="F21" s="9">
        <v>14</v>
      </c>
      <c r="G21" s="9"/>
      <c r="H21" s="10"/>
      <c r="I21" s="9">
        <f t="shared" si="0"/>
        <v>2</v>
      </c>
      <c r="J21" s="10"/>
      <c r="K21" s="9">
        <v>0</v>
      </c>
      <c r="L21" s="10">
        <f t="shared" si="1"/>
        <v>0</v>
      </c>
      <c r="M21" s="9">
        <v>82</v>
      </c>
      <c r="N21" s="15">
        <v>0.88</v>
      </c>
    </row>
    <row r="22" spans="1:14" s="11" customFormat="1" ht="26.4" x14ac:dyDescent="0.25">
      <c r="A22" s="9" t="s">
        <v>40</v>
      </c>
      <c r="B22" s="9" t="s">
        <v>50</v>
      </c>
      <c r="C22" s="9" t="s">
        <v>42</v>
      </c>
      <c r="D22" s="9" t="s">
        <v>43</v>
      </c>
      <c r="E22" s="9">
        <v>16</v>
      </c>
      <c r="F22" s="9">
        <v>14</v>
      </c>
      <c r="G22" s="9"/>
      <c r="H22" s="10"/>
      <c r="I22" s="9">
        <f t="shared" si="0"/>
        <v>2</v>
      </c>
      <c r="J22" s="10"/>
      <c r="K22" s="9">
        <v>0</v>
      </c>
      <c r="L22" s="10">
        <f t="shared" si="1"/>
        <v>0</v>
      </c>
      <c r="M22" s="9">
        <v>78</v>
      </c>
      <c r="N22" s="15">
        <v>0.88</v>
      </c>
    </row>
    <row r="23" spans="1:14" s="11" customFormat="1" ht="26.4" x14ac:dyDescent="0.25">
      <c r="A23" s="9" t="s">
        <v>40</v>
      </c>
      <c r="B23" s="9" t="s">
        <v>51</v>
      </c>
      <c r="C23" s="9" t="s">
        <v>42</v>
      </c>
      <c r="D23" s="9" t="s">
        <v>43</v>
      </c>
      <c r="E23" s="9">
        <v>16</v>
      </c>
      <c r="F23" s="9">
        <v>15</v>
      </c>
      <c r="G23" s="9"/>
      <c r="H23" s="10"/>
      <c r="I23" s="9">
        <f t="shared" si="0"/>
        <v>1</v>
      </c>
      <c r="J23" s="10"/>
      <c r="K23" s="9">
        <v>0</v>
      </c>
      <c r="L23" s="10">
        <f t="shared" si="1"/>
        <v>0</v>
      </c>
      <c r="M23" s="9">
        <v>89</v>
      </c>
      <c r="N23" s="15">
        <v>0.94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210</v>
      </c>
      <c r="F28" s="17">
        <f>SUM(F14:F27)</f>
        <v>197</v>
      </c>
      <c r="G28" s="17">
        <v>92</v>
      </c>
      <c r="H28" s="18"/>
      <c r="I28" s="17">
        <f t="shared" si="0"/>
        <v>-79</v>
      </c>
      <c r="J28" s="18"/>
      <c r="K28" s="17">
        <f>SUM(K14:K27)</f>
        <v>0</v>
      </c>
      <c r="L28" s="18">
        <f t="shared" si="1"/>
        <v>0</v>
      </c>
      <c r="M28" s="17">
        <f>AVERAGE(M14:M27)</f>
        <v>88</v>
      </c>
      <c r="N28" s="19">
        <f>AVERAGE(N14:N27)</f>
        <v>0.81699999999999995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 MA. DE LA CRUZ PORRAS ARIAS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5" zoomScale="90" zoomScaleNormal="90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2023- ENE 2024</v>
      </c>
      <c r="M8" s="33"/>
      <c r="N8" s="33"/>
    </row>
    <row r="10" spans="1:14" x14ac:dyDescent="0.25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PLANEACIÓN ESTRATEGICA</v>
      </c>
      <c r="B14" s="9" t="s">
        <v>52</v>
      </c>
      <c r="C14" s="9" t="str">
        <f>'1'!C14</f>
        <v>701 A</v>
      </c>
      <c r="D14" s="9" t="str">
        <f>'1'!D14</f>
        <v>IIND</v>
      </c>
      <c r="E14" s="9">
        <v>19</v>
      </c>
      <c r="F14" s="9">
        <v>15</v>
      </c>
      <c r="G14" s="9">
        <v>4</v>
      </c>
      <c r="H14" s="10">
        <f>(F14+G14)/E14</f>
        <v>1</v>
      </c>
      <c r="I14" s="9">
        <f t="shared" ref="I14:I17" si="0">(E14-SUM(F14:G14))-K14</f>
        <v>0</v>
      </c>
      <c r="J14" s="10">
        <f t="shared" ref="J14:J17" si="1">I14/E14</f>
        <v>0</v>
      </c>
      <c r="K14" s="9">
        <v>0</v>
      </c>
      <c r="L14" s="10">
        <f t="shared" ref="L14:L28" si="2">K14/E14</f>
        <v>0</v>
      </c>
      <c r="M14" s="9">
        <v>93</v>
      </c>
      <c r="N14" s="15">
        <v>0.57999999999999996</v>
      </c>
    </row>
    <row r="15" spans="1:14" s="11" customFormat="1" ht="26.4" x14ac:dyDescent="0.25">
      <c r="A15" s="9" t="s">
        <v>38</v>
      </c>
      <c r="B15" s="9" t="s">
        <v>52</v>
      </c>
      <c r="C15" s="9" t="s">
        <v>37</v>
      </c>
      <c r="D15" s="9" t="s">
        <v>34</v>
      </c>
      <c r="E15" s="9">
        <v>23</v>
      </c>
      <c r="F15" s="9">
        <v>21</v>
      </c>
      <c r="G15" s="9">
        <v>2</v>
      </c>
      <c r="H15" s="10">
        <f t="shared" ref="H15:H17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89</v>
      </c>
      <c r="N15" s="15">
        <v>0.83</v>
      </c>
    </row>
    <row r="16" spans="1:14" s="11" customFormat="1" ht="26.4" x14ac:dyDescent="0.25">
      <c r="A16" s="9" t="s">
        <v>38</v>
      </c>
      <c r="B16" s="9" t="s">
        <v>52</v>
      </c>
      <c r="C16" s="9" t="s">
        <v>39</v>
      </c>
      <c r="D16" s="9" t="s">
        <v>34</v>
      </c>
      <c r="E16" s="9">
        <v>20</v>
      </c>
      <c r="F16" s="9">
        <v>20</v>
      </c>
      <c r="G16" s="9">
        <v>0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88</v>
      </c>
      <c r="N16" s="15">
        <v>0.5</v>
      </c>
    </row>
    <row r="17" spans="1:14" s="11" customFormat="1" ht="26.4" x14ac:dyDescent="0.25">
      <c r="A17" s="9" t="s">
        <v>47</v>
      </c>
      <c r="B17" s="9" t="s">
        <v>52</v>
      </c>
      <c r="C17" s="9" t="s">
        <v>41</v>
      </c>
      <c r="D17" s="9" t="s">
        <v>43</v>
      </c>
      <c r="E17" s="9">
        <v>27</v>
      </c>
      <c r="F17" s="9">
        <v>23</v>
      </c>
      <c r="G17" s="9">
        <v>4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91</v>
      </c>
      <c r="N17" s="15">
        <v>0.7</v>
      </c>
    </row>
    <row r="18" spans="1:14" s="11" customFormat="1" ht="26.4" x14ac:dyDescent="0.25">
      <c r="A18" s="9" t="s">
        <v>47</v>
      </c>
      <c r="B18" s="9" t="s">
        <v>52</v>
      </c>
      <c r="C18" s="9" t="s">
        <v>42</v>
      </c>
      <c r="D18" s="9" t="s">
        <v>43</v>
      </c>
      <c r="E18" s="9">
        <v>16</v>
      </c>
      <c r="F18" s="9">
        <v>14</v>
      </c>
      <c r="G18" s="9">
        <v>2</v>
      </c>
      <c r="H18" s="10">
        <v>1</v>
      </c>
      <c r="I18" s="9">
        <v>0</v>
      </c>
      <c r="J18" s="10">
        <v>0</v>
      </c>
      <c r="K18" s="9">
        <v>0</v>
      </c>
      <c r="L18" s="10">
        <f t="shared" si="2"/>
        <v>0</v>
      </c>
      <c r="M18" s="9">
        <v>91</v>
      </c>
      <c r="N18" s="15"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93</v>
      </c>
      <c r="G28" s="17">
        <f>SUM(G14:G27)</f>
        <v>12</v>
      </c>
      <c r="H28" s="18">
        <v>1</v>
      </c>
      <c r="I28" s="17">
        <v>0</v>
      </c>
      <c r="J28" s="18">
        <v>0</v>
      </c>
      <c r="K28" s="17">
        <f>SUM(K14:K27)</f>
        <v>0</v>
      </c>
      <c r="L28" s="18">
        <f t="shared" si="2"/>
        <v>0</v>
      </c>
      <c r="M28" s="17">
        <f>AVERAGE(M14:M27)</f>
        <v>90.4</v>
      </c>
      <c r="N28" s="19">
        <f>AVERAGE(N14:N27)</f>
        <v>0.67199999999999993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 MA. DE LA CRUZ PORRAS ARIAS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2024-01-12T21:23:46Z</dcterms:modified>
  <cp:category/>
  <cp:contentStatus/>
</cp:coreProperties>
</file>