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REPORTES 23-24/REPORTES PARCIALES SEP 23- ENE 24/"/>
    </mc:Choice>
  </mc:AlternateContent>
  <xr:revisionPtr revIDLastSave="127" documentId="13_ncr:1_{5E52007D-FA4B-4A74-8432-5E8E69DC6548}" xr6:coauthVersionLast="47" xr6:coauthVersionMax="47" xr10:uidLastSave="{481B66CB-BE9D-4AE8-BB07-3EB69CCF07F8}"/>
  <bookViews>
    <workbookView xWindow="-108" yWindow="-108" windowWidth="23256" windowHeight="12456" activeTab="4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Hoja1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9" i="6"/>
  <c r="C9" i="6"/>
  <c r="D9" i="6"/>
  <c r="C10" i="6"/>
  <c r="D10" i="6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Q9" i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P39" i="5"/>
  <c r="O39" i="5"/>
  <c r="N39" i="5"/>
  <c r="M39" i="5"/>
  <c r="L39" i="5"/>
  <c r="K39" i="5"/>
  <c r="J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P38" i="3"/>
  <c r="O38" i="3"/>
  <c r="N38" i="3"/>
  <c r="M38" i="3"/>
  <c r="L38" i="3"/>
  <c r="K38" i="3"/>
  <c r="J38" i="3"/>
  <c r="P37" i="3"/>
  <c r="O37" i="3"/>
  <c r="N37" i="3"/>
  <c r="M37" i="3"/>
  <c r="L37" i="3"/>
  <c r="K37" i="3"/>
  <c r="J37" i="3"/>
  <c r="P36" i="3"/>
  <c r="O36" i="3"/>
  <c r="N36" i="3"/>
  <c r="M36" i="3"/>
  <c r="L36" i="3"/>
  <c r="K36" i="3"/>
  <c r="J3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N39" i="3" l="1"/>
  <c r="O40" i="3"/>
  <c r="O39" i="3"/>
  <c r="K38" i="4"/>
  <c r="N41" i="6"/>
  <c r="N40" i="6"/>
  <c r="M40" i="6"/>
  <c r="L41" i="6"/>
  <c r="L40" i="6"/>
  <c r="P43" i="5"/>
  <c r="P42" i="5"/>
  <c r="P40" i="6"/>
  <c r="P41" i="6"/>
  <c r="O40" i="6"/>
  <c r="K41" i="6"/>
  <c r="K40" i="6"/>
  <c r="J40" i="6"/>
  <c r="J41" i="6"/>
  <c r="J43" i="5"/>
  <c r="J42" i="5"/>
  <c r="L43" i="5"/>
  <c r="L42" i="5"/>
  <c r="K43" i="5"/>
  <c r="K42" i="5"/>
  <c r="N43" i="5"/>
  <c r="N42" i="5"/>
  <c r="M43" i="5"/>
  <c r="M42" i="5"/>
  <c r="L39" i="4"/>
  <c r="K39" i="4"/>
  <c r="N39" i="4"/>
  <c r="N38" i="4"/>
  <c r="O38" i="4"/>
  <c r="P39" i="4"/>
  <c r="J38" i="4"/>
  <c r="K40" i="3"/>
  <c r="K39" i="3"/>
  <c r="J39" i="3"/>
  <c r="L40" i="3"/>
  <c r="P40" i="3"/>
  <c r="L39" i="3"/>
  <c r="P39" i="3"/>
  <c r="M40" i="3"/>
  <c r="M38" i="4"/>
  <c r="O43" i="5"/>
  <c r="Q38" i="3"/>
  <c r="M39" i="3"/>
  <c r="J40" i="3"/>
  <c r="N40" i="3"/>
  <c r="O39" i="4"/>
  <c r="O42" i="5"/>
  <c r="Q41" i="5"/>
  <c r="Q37" i="4"/>
  <c r="L38" i="4"/>
  <c r="P38" i="4"/>
  <c r="M39" i="4"/>
  <c r="Q39" i="6"/>
  <c r="M41" i="6"/>
  <c r="O41" i="6"/>
  <c r="Q37" i="6"/>
  <c r="Q38" i="6"/>
  <c r="Q39" i="5"/>
  <c r="Q40" i="5"/>
  <c r="J39" i="4"/>
  <c r="Q35" i="4"/>
  <c r="Q36" i="4"/>
  <c r="Q36" i="3"/>
  <c r="Q37" i="3"/>
  <c r="K37" i="1"/>
  <c r="L37" i="1"/>
  <c r="M37" i="1"/>
  <c r="N37" i="1"/>
  <c r="O37" i="1"/>
  <c r="P37" i="1"/>
  <c r="J37" i="1"/>
  <c r="K36" i="1"/>
  <c r="L36" i="1"/>
  <c r="M36" i="1"/>
  <c r="N36" i="1"/>
  <c r="O36" i="1"/>
  <c r="P36" i="1"/>
  <c r="K35" i="1"/>
  <c r="L35" i="1"/>
  <c r="M35" i="1"/>
  <c r="N35" i="1"/>
  <c r="O35" i="1"/>
  <c r="P35" i="1"/>
  <c r="J36" i="1"/>
  <c r="J35" i="1"/>
  <c r="Q41" i="6" l="1"/>
  <c r="Q40" i="6"/>
  <c r="Q42" i="5"/>
  <c r="Q43" i="5"/>
  <c r="Q39" i="4"/>
  <c r="Q38" i="4"/>
  <c r="Q40" i="3"/>
  <c r="Q39" i="3"/>
  <c r="K39" i="1" l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7" i="1" l="1"/>
  <c r="Q36" i="1"/>
  <c r="Q3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Q39" i="1" l="1"/>
  <c r="Q38" i="1"/>
</calcChain>
</file>

<file path=xl/sharedStrings.xml><?xml version="1.0" encoding="utf-8"?>
<sst xmlns="http://schemas.openxmlformats.org/spreadsheetml/2006/main" count="128" uniqueCount="36">
  <si>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</si>
  <si>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</si>
  <si>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</si>
  <si>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</si>
  <si>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</si>
  <si>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</si>
  <si>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</si>
  <si>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</si>
  <si>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</si>
  <si>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</si>
  <si>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</si>
  <si>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</si>
  <si>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</si>
  <si>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</si>
  <si>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</si>
  <si>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</si>
  <si>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</si>
  <si>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</si>
  <si>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</si>
  <si>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</si>
  <si>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</si>
  <si>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</si>
  <si>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</si>
  <si>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MA. DE LA CRUZ PORRAS ARIAS</t>
  </si>
  <si>
    <t>PLANEACIÓN ESTRATEGICA</t>
  </si>
  <si>
    <t>SEP 2023- ENE 2024</t>
  </si>
  <si>
    <t>701 A</t>
  </si>
  <si>
    <t>PLANEACIÓN Y DISEÑO DE INSTALACIONES</t>
  </si>
  <si>
    <t>SEP 2023-ENE 2024</t>
  </si>
  <si>
    <t>M.I.I. MARIA DE LA CRUZ PORRAS ARIAS</t>
  </si>
  <si>
    <t>701 B</t>
  </si>
  <si>
    <t>M.I.I. MARÍA DELA CRUZ PORRAS ARIAS</t>
  </si>
  <si>
    <t>PRODUCCIÓN</t>
  </si>
  <si>
    <t>505 A</t>
  </si>
  <si>
    <t>M.I.I. MARÍA DE LA CRUZ PORRAS ARIAS</t>
  </si>
  <si>
    <t>505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</si>
</sst>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2" xfId="0" applyFont="1" applyBorder="1"/>
    <xf numFmtId="9" fontId="5" fillId="3" borderId="2" xfId="1" applyFont="1" applyFill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9" fontId="11" fillId="3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a\Downloads\LISTAS%20ASIST%20ACTUALIZ.xlsx" TargetMode="External"/><Relationship Id="rId1" Type="http://schemas.openxmlformats.org/officeDocument/2006/relationships/externalLinkPath" Target="file:///C:\Users\maria\Downloads\LISTAS%20ASIST%20ACTUAL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Table 24"/>
    </sheetNames>
    <sheetDataSet>
      <sheetData sheetId="0"/>
      <sheetData sheetId="1"/>
      <sheetData sheetId="2"/>
      <sheetData sheetId="3">
        <row r="4">
          <cell r="B4" t="str">
            <v>201U0006</v>
          </cell>
          <cell r="C4" t="str">
            <v>ANTELE DOMINGUEZ PABLO AKARY</v>
          </cell>
        </row>
        <row r="5">
          <cell r="B5" t="str">
            <v>201U0007</v>
          </cell>
          <cell r="C5" t="str">
            <v>ATAXCA CAGAL EVELYN</v>
          </cell>
        </row>
        <row r="6">
          <cell r="B6" t="str">
            <v>201U0008</v>
          </cell>
          <cell r="C6" t="str">
            <v>CAPORAL ANDRADE LUIS RODOLFO</v>
          </cell>
        </row>
        <row r="7">
          <cell r="B7" t="str">
            <v>201U0010</v>
          </cell>
          <cell r="C7" t="str">
            <v>CHAGALA CORDOBA ARLET</v>
          </cell>
        </row>
        <row r="8">
          <cell r="B8" t="str">
            <v>191U0018</v>
          </cell>
          <cell r="C8" t="str">
            <v>CHIGUIL HERNANDEZ EDUARDO MANUEL</v>
          </cell>
        </row>
        <row r="9">
          <cell r="B9" t="str">
            <v>201U0013</v>
          </cell>
          <cell r="C9" t="str">
            <v>CHIPOL POLITO EDUARDO</v>
          </cell>
        </row>
        <row r="10">
          <cell r="B10" t="str">
            <v>171U0032</v>
          </cell>
          <cell r="C10" t="str">
            <v>DIEZ QUIJANO GABRIEL ALEJANDRO</v>
          </cell>
        </row>
        <row r="11">
          <cell r="B11" t="str">
            <v>201U0021</v>
          </cell>
          <cell r="C11" t="str">
            <v>GORGONIO COBAXIN KAREN LIZBETH</v>
          </cell>
        </row>
        <row r="12">
          <cell r="B12" t="str">
            <v>201U0024</v>
          </cell>
          <cell r="C12" t="str">
            <v>HERNANDEZ CAIXBA LUIS ALBERTO</v>
          </cell>
        </row>
        <row r="13">
          <cell r="B13" t="str">
            <v>201U0025</v>
          </cell>
          <cell r="C13" t="str">
            <v>HERNANDEZ DOMINGUEZ CARLOS ALBERTO</v>
          </cell>
        </row>
        <row r="14">
          <cell r="B14" t="str">
            <v>231U0679</v>
          </cell>
          <cell r="C14" t="str">
            <v>HERNANDEZ MARTHEN SAMANTHA GUADALUPE</v>
          </cell>
        </row>
        <row r="15">
          <cell r="B15" t="str">
            <v>201U0028</v>
          </cell>
          <cell r="C15" t="str">
            <v>HERRERA PEREZ CARLOS ALBERTO</v>
          </cell>
        </row>
        <row r="16">
          <cell r="B16" t="str">
            <v>201U0035</v>
          </cell>
          <cell r="C16" t="str">
            <v>MARTINEZ MARIN FRANCISCO JAVIER</v>
          </cell>
        </row>
        <row r="17">
          <cell r="B17" t="str">
            <v>201U0409</v>
          </cell>
          <cell r="C17" t="str">
            <v>MIL LINARES EMMANUEL DE JESUS</v>
          </cell>
        </row>
        <row r="18">
          <cell r="B18" t="str">
            <v>221U0811</v>
          </cell>
          <cell r="C18" t="str">
            <v>MORALES FRANCO ORLANDO</v>
          </cell>
        </row>
        <row r="19">
          <cell r="B19" t="str">
            <v>201U0042</v>
          </cell>
          <cell r="C19" t="str">
            <v>PEREZ VAZQUEZ JAQUELIN</v>
          </cell>
        </row>
        <row r="20">
          <cell r="B20" t="str">
            <v>201U0044</v>
          </cell>
          <cell r="C20" t="str">
            <v>PUCHETA MARCIAL NORA JOSEFINA</v>
          </cell>
        </row>
        <row r="21">
          <cell r="B21" t="str">
            <v>231U0682</v>
          </cell>
          <cell r="C21" t="str">
            <v>ROSAS AGUILERA EMMANUEL</v>
          </cell>
        </row>
        <row r="22">
          <cell r="B22" t="str">
            <v>181U0086</v>
          </cell>
          <cell r="C22" t="str">
            <v>TOGA TEOBA MISAEL</v>
          </cell>
        </row>
      </sheetData>
      <sheetData sheetId="4"/>
      <sheetData sheetId="5"/>
      <sheetData sheetId="6"/>
      <sheetData sheetId="7"/>
      <sheetData sheetId="8">
        <row r="3">
          <cell r="B3" t="str">
            <v>201U0006</v>
          </cell>
          <cell r="C3" t="str">
            <v>ANTELE DOMINGUEZ PABLO AKARY</v>
          </cell>
        </row>
        <row r="4">
          <cell r="B4" t="str">
            <v>201U0007</v>
          </cell>
          <cell r="C4" t="str">
            <v>ATAXCA CAGAL EVELYN</v>
          </cell>
        </row>
        <row r="5">
          <cell r="B5" t="str">
            <v>201U0008</v>
          </cell>
          <cell r="C5" t="str">
            <v>CAPORAL ANDRADE LUIS RODOLFO</v>
          </cell>
        </row>
        <row r="6">
          <cell r="B6" t="str">
            <v>201U0010</v>
          </cell>
          <cell r="C6" t="str">
            <v>CHAGALA CORDOBA ARLET</v>
          </cell>
        </row>
        <row r="7">
          <cell r="B7" t="str">
            <v>201U0013</v>
          </cell>
          <cell r="C7" t="str">
            <v>CHIPOL POLITO EDUARDO</v>
          </cell>
        </row>
        <row r="8">
          <cell r="B8" t="str">
            <v>201U0017</v>
          </cell>
          <cell r="C8" t="str">
            <v>CRUZ SOSA LUIS FELIPE</v>
          </cell>
        </row>
        <row r="9">
          <cell r="B9" t="str">
            <v>201U0021</v>
          </cell>
          <cell r="C9" t="str">
            <v>GORGONIO COBAXIN KAREN LIZBETH</v>
          </cell>
        </row>
        <row r="10">
          <cell r="B10" t="str">
            <v>201U0023</v>
          </cell>
          <cell r="C10" t="str">
            <v>GUERRERO LEAL ANGELA ZUJEY</v>
          </cell>
        </row>
        <row r="11">
          <cell r="B11" t="str">
            <v>201U0024</v>
          </cell>
          <cell r="C11" t="str">
            <v>HERNANDEZ CAIXBA LUIS ALBERTO</v>
          </cell>
        </row>
        <row r="12">
          <cell r="B12" t="str">
            <v>201U0025</v>
          </cell>
          <cell r="C12" t="str">
            <v>HERNANDEZ DOMINGUEZ CARLOS ALBERTO</v>
          </cell>
        </row>
        <row r="13">
          <cell r="B13" t="str">
            <v>231U0679</v>
          </cell>
          <cell r="C13" t="str">
            <v>HERNANDEZ MARTHEN SAMANTHA GUADALUPE</v>
          </cell>
        </row>
        <row r="14">
          <cell r="B14" t="str">
            <v>201U0032</v>
          </cell>
          <cell r="C14" t="str">
            <v>MALDONADO SEBA EDUARDO</v>
          </cell>
        </row>
        <row r="15">
          <cell r="B15" t="str">
            <v>201U0035</v>
          </cell>
          <cell r="C15" t="str">
            <v>MARTINEZ MARIN FRANCISCO JAVIER</v>
          </cell>
        </row>
        <row r="16">
          <cell r="B16" t="str">
            <v>201U0409</v>
          </cell>
          <cell r="C16" t="str">
            <v>MIL LINARES EMMANUEL DE JESUS</v>
          </cell>
        </row>
        <row r="17">
          <cell r="B17" t="str">
            <v>201U0565</v>
          </cell>
          <cell r="C17" t="str">
            <v>PEREZ AGUIRRE FATIMA DEL ROSARIO</v>
          </cell>
        </row>
        <row r="18">
          <cell r="B18" t="str">
            <v>201U0042</v>
          </cell>
          <cell r="C18" t="str">
            <v>PEREZ VAZQUEZ JAQUELIN</v>
          </cell>
        </row>
        <row r="19">
          <cell r="B19" t="str">
            <v>201U0044</v>
          </cell>
          <cell r="C19" t="str">
            <v>PUCHETA MARCIAL NORA JOSEFINA</v>
          </cell>
        </row>
        <row r="20">
          <cell r="B20" t="str">
            <v>201U0045</v>
          </cell>
          <cell r="C20" t="str">
            <v>QUINO PAEZ ISAIAS</v>
          </cell>
        </row>
        <row r="21">
          <cell r="B21" t="str">
            <v>181U0078</v>
          </cell>
          <cell r="C21" t="str">
            <v>SANCHEZ HERNANDEZ ALEJANDRO DE JESUS</v>
          </cell>
        </row>
        <row r="22">
          <cell r="B22" t="str">
            <v>201U0049</v>
          </cell>
          <cell r="C22" t="str">
            <v>TOLEN ARREZ CITLALY</v>
          </cell>
        </row>
        <row r="23">
          <cell r="B23" t="str">
            <v>201U0053</v>
          </cell>
          <cell r="C23" t="str">
            <v>VELASCO HERRERA MANUEL OCTAVIO</v>
          </cell>
        </row>
        <row r="24">
          <cell r="B24" t="str">
            <v>201U0413</v>
          </cell>
          <cell r="C24" t="str">
            <v>VERDEJO ORTIZ JOSE SANTIAGO</v>
          </cell>
        </row>
        <row r="25">
          <cell r="B25" t="str">
            <v>201U0054</v>
          </cell>
          <cell r="C25" t="str">
            <v>VILLEGAS IXTEPAN EDER DE JESUS</v>
          </cell>
        </row>
      </sheetData>
      <sheetData sheetId="9"/>
      <sheetData sheetId="10"/>
      <sheetData sheetId="11"/>
      <sheetData sheetId="12"/>
      <sheetData sheetId="13">
        <row r="3">
          <cell r="B3" t="str">
            <v>201U0011</v>
          </cell>
          <cell r="C3" t="str">
            <v>CHAGALA LUCHO ISIS IMELDA</v>
          </cell>
        </row>
        <row r="4">
          <cell r="B4" t="str">
            <v>201U0012</v>
          </cell>
          <cell r="C4" t="str">
            <v>CHAGALA MARTINEZ MARCOS</v>
          </cell>
        </row>
        <row r="5">
          <cell r="B5" t="str">
            <v>191U0018</v>
          </cell>
          <cell r="C5" t="str">
            <v>CHIGUIL HERNANDEZ EDUARDO MANUEL</v>
          </cell>
        </row>
        <row r="6">
          <cell r="B6" t="str">
            <v>211U0002</v>
          </cell>
          <cell r="C6" t="str">
            <v>CRUZ TEPACH ITZEL  MARIANA</v>
          </cell>
        </row>
        <row r="7">
          <cell r="B7" t="str">
            <v>201U0019</v>
          </cell>
          <cell r="C7" t="str">
            <v>FONSECA CRUZ ISRAEL</v>
          </cell>
        </row>
        <row r="8">
          <cell r="B8" t="str">
            <v>201U0020</v>
          </cell>
          <cell r="C8" t="str">
            <v>GARCÍA REYES KARLA PAOLA</v>
          </cell>
        </row>
        <row r="9">
          <cell r="B9" t="str">
            <v>211U0003</v>
          </cell>
          <cell r="C9" t="str">
            <v>GOXCON SOSA JOSE ANGEL</v>
          </cell>
        </row>
        <row r="10">
          <cell r="B10" t="str">
            <v>201U0022</v>
          </cell>
          <cell r="C10" t="str">
            <v>GOXCON XOLOT GERARDO</v>
          </cell>
        </row>
        <row r="11">
          <cell r="B11" t="str">
            <v>191U0034</v>
          </cell>
          <cell r="C11" t="str">
            <v>GUTIERREZ ARRES HEVER DE JESUS</v>
          </cell>
        </row>
        <row r="12">
          <cell r="B12" t="str">
            <v>201U0028</v>
          </cell>
          <cell r="C12" t="str">
            <v>HERRERA PEREZ CARLOS ALBERTO</v>
          </cell>
        </row>
        <row r="13">
          <cell r="B13" t="str">
            <v>201U0030</v>
          </cell>
          <cell r="C13" t="str">
            <v>JAUREGUI SERRANO JULIANA</v>
          </cell>
        </row>
        <row r="14">
          <cell r="B14" t="str">
            <v>201U0033</v>
          </cell>
          <cell r="C14" t="str">
            <v>MARCIAL FABIAN JOSELYN</v>
          </cell>
        </row>
        <row r="15">
          <cell r="B15" t="str">
            <v>201U0034</v>
          </cell>
          <cell r="C15" t="str">
            <v>MARTINEZ GOLPE ALESSANDRA</v>
          </cell>
        </row>
        <row r="16">
          <cell r="B16" t="str">
            <v>201U0036</v>
          </cell>
          <cell r="C16" t="str">
            <v>MARTINEZ SOLIS ADDIEL DE JESUS</v>
          </cell>
        </row>
        <row r="17">
          <cell r="B17" t="str">
            <v>201U0037</v>
          </cell>
          <cell r="C17" t="str">
            <v>MARTINEZ VAZQUEZ VICTOR UBALDO</v>
          </cell>
        </row>
        <row r="18">
          <cell r="B18" t="str">
            <v>201U0520</v>
          </cell>
          <cell r="C18" t="str">
            <v>ORGANISTA BELLI EDWIN</v>
          </cell>
        </row>
        <row r="19">
          <cell r="B19" t="str">
            <v>211U0006</v>
          </cell>
          <cell r="C19" t="str">
            <v>PATRICIO VALDIVIA JOSE CARLOS</v>
          </cell>
        </row>
        <row r="20">
          <cell r="B20" t="str">
            <v>201U0048</v>
          </cell>
          <cell r="C20" t="str">
            <v>TENORIO TEMICH ROCIO ABIGAIL</v>
          </cell>
        </row>
        <row r="21">
          <cell r="B21" t="str">
            <v>191U0079</v>
          </cell>
          <cell r="C21" t="str">
            <v>VELASCO AMADOR EDER MIGUEL</v>
          </cell>
        </row>
        <row r="22">
          <cell r="B22" t="str">
            <v>201U0055</v>
          </cell>
          <cell r="C22" t="str">
            <v>XALA RIVEROL GREYS KAROL</v>
          </cell>
        </row>
      </sheetData>
      <sheetData sheetId="14"/>
      <sheetData sheetId="15"/>
      <sheetData sheetId="16"/>
      <sheetData sheetId="17"/>
      <sheetData sheetId="18">
        <row r="3">
          <cell r="B3" t="str">
            <v>211U0208</v>
          </cell>
          <cell r="C3" t="str">
            <v>AMBROS MALAGA DIANA AZUCENA</v>
          </cell>
        </row>
        <row r="4">
          <cell r="B4" t="str">
            <v>211U0212</v>
          </cell>
          <cell r="C4" t="str">
            <v>BAXIN POLITO FATIMA ALEJANDRA</v>
          </cell>
        </row>
        <row r="5">
          <cell r="B5" t="str">
            <v>211U0214</v>
          </cell>
          <cell r="C5" t="str">
            <v>BUSTAMANTE FISCAL ANAHI</v>
          </cell>
        </row>
        <row r="6">
          <cell r="B6" t="str">
            <v>211U0215</v>
          </cell>
          <cell r="C6" t="str">
            <v>CABAÑAS VILLASANA JUAN MANUEL</v>
          </cell>
        </row>
        <row r="7">
          <cell r="B7" t="str">
            <v>211U0217</v>
          </cell>
          <cell r="C7" t="str">
            <v>CAGAL XOLO GABRIELA</v>
          </cell>
        </row>
        <row r="8">
          <cell r="B8" t="str">
            <v>211U0223</v>
          </cell>
          <cell r="C8" t="str">
            <v>CHIBAMBA IGNOT ESTRELLA</v>
          </cell>
        </row>
        <row r="9">
          <cell r="B9" t="str">
            <v>211U0225</v>
          </cell>
          <cell r="C9" t="str">
            <v>CHIPOL XALA JOSUE</v>
          </cell>
        </row>
        <row r="10">
          <cell r="B10" t="str">
            <v>211U0226</v>
          </cell>
          <cell r="C10" t="str">
            <v>CHONTAL GARCIA DANIA YAZARET</v>
          </cell>
        </row>
        <row r="11">
          <cell r="B11" t="str">
            <v>211U0234</v>
          </cell>
          <cell r="C11" t="str">
            <v>FISCAL CATEMAXCA ISAEL</v>
          </cell>
        </row>
        <row r="12">
          <cell r="B12" t="str">
            <v>211U0618</v>
          </cell>
          <cell r="C12" t="str">
            <v>HERNANDEZ ABSALON ADRIANA</v>
          </cell>
        </row>
        <row r="13">
          <cell r="B13" t="str">
            <v>211U0242</v>
          </cell>
          <cell r="C13" t="str">
            <v>IZQUIERDO CARRION RICARDO</v>
          </cell>
        </row>
        <row r="14">
          <cell r="B14" t="str">
            <v>211U0243</v>
          </cell>
          <cell r="C14" t="str">
            <v>LAZARO MARTINEZ HERIBERTO CARLOS</v>
          </cell>
        </row>
        <row r="15">
          <cell r="B15" t="str">
            <v>211U0249</v>
          </cell>
          <cell r="C15" t="str">
            <v>MARTINEZ MARTINEZ VICTOR HUGO</v>
          </cell>
        </row>
        <row r="16">
          <cell r="B16" t="str">
            <v>211U0616</v>
          </cell>
          <cell r="C16" t="str">
            <v>MARTINEZ PALMA YURIDIANA</v>
          </cell>
        </row>
        <row r="17">
          <cell r="B17" t="str">
            <v>211U0252</v>
          </cell>
          <cell r="C17" t="str">
            <v>MORALES HERNANDEZ ZAZIL-HA ZILVANI</v>
          </cell>
        </row>
        <row r="18">
          <cell r="B18" t="str">
            <v>211U0254</v>
          </cell>
          <cell r="C18" t="str">
            <v>OLEA CATEMAXCA KENIA SARAI</v>
          </cell>
        </row>
        <row r="19">
          <cell r="B19" t="str">
            <v>211U0256</v>
          </cell>
          <cell r="C19" t="str">
            <v>OSORIO IXTEPAN MARCOS</v>
          </cell>
        </row>
        <row r="20">
          <cell r="B20" t="str">
            <v>211U0260</v>
          </cell>
          <cell r="C20" t="str">
            <v>PEREZ ESCRIBANO LAISA CONCEPCION</v>
          </cell>
        </row>
        <row r="21">
          <cell r="B21" t="str">
            <v>211U0270</v>
          </cell>
          <cell r="C21" t="str">
            <v>REYES SOSME ALEX</v>
          </cell>
        </row>
        <row r="22">
          <cell r="B22" t="str">
            <v>211U0272</v>
          </cell>
          <cell r="C22" t="str">
            <v>RODRIGUEZ MARCIAL HEIDI ANGELICA</v>
          </cell>
        </row>
        <row r="23">
          <cell r="B23" t="str">
            <v>211U0273</v>
          </cell>
          <cell r="C23" t="str">
            <v>SAINZ CHIGUIL ALEJANDRA</v>
          </cell>
        </row>
        <row r="24">
          <cell r="B24" t="str">
            <v>191U0636</v>
          </cell>
          <cell r="C24" t="str">
            <v>SOSA CARVALLO ESTEBAN</v>
          </cell>
        </row>
        <row r="25">
          <cell r="B25" t="str">
            <v>211U0279</v>
          </cell>
          <cell r="C25" t="str">
            <v>TEPOX CHAPOL ROSA YASMIN</v>
          </cell>
        </row>
        <row r="26">
          <cell r="B26" t="str">
            <v>211U0284</v>
          </cell>
          <cell r="C26" t="str">
            <v>VAZQUEZ CORDERO CARLOS YAVHET</v>
          </cell>
        </row>
        <row r="27">
          <cell r="B27" t="str">
            <v>211U0614</v>
          </cell>
          <cell r="C27" t="str">
            <v>VELASCO CONTRERAS GUSTAVO</v>
          </cell>
        </row>
        <row r="28">
          <cell r="B28" t="str">
            <v>211U0286</v>
          </cell>
          <cell r="C28" t="str">
            <v>VERGARA POLITO MARIA MAGDALENA</v>
          </cell>
        </row>
        <row r="29">
          <cell r="B29" t="str">
            <v>211U0289</v>
          </cell>
          <cell r="C29" t="str">
            <v>XOLO TORNADO LIZBETH</v>
          </cell>
        </row>
      </sheetData>
      <sheetData sheetId="19"/>
      <sheetData sheetId="20"/>
      <sheetData sheetId="21"/>
      <sheetData sheetId="22"/>
      <sheetData sheetId="23">
        <row r="3">
          <cell r="B3" t="str">
            <v>211U0219</v>
          </cell>
          <cell r="C3" t="str">
            <v>CANCINO CHIGUIL KARLA VANESSA</v>
          </cell>
        </row>
        <row r="4">
          <cell r="B4" t="str">
            <v>211U0617</v>
          </cell>
          <cell r="C4" t="str">
            <v>CASTRO XALA AIXA MICHELLE</v>
          </cell>
        </row>
        <row r="5">
          <cell r="B5" t="str">
            <v>211U0224</v>
          </cell>
          <cell r="C5" t="str">
            <v>CHIGUIL PUCHETA ANDREA LIZETH</v>
          </cell>
        </row>
        <row r="6">
          <cell r="B6" t="str">
            <v>211U0647</v>
          </cell>
          <cell r="C6" t="str">
            <v>CRUZ CONTRERAS DALLIANS</v>
          </cell>
        </row>
        <row r="7">
          <cell r="B7" t="str">
            <v>211U0239</v>
          </cell>
          <cell r="C7" t="str">
            <v>GUTIERREZ HERVIS ALONDRA</v>
          </cell>
        </row>
        <row r="8">
          <cell r="B8" t="str">
            <v>211U0241</v>
          </cell>
          <cell r="C8" t="str">
            <v>ISIDORO COYOLT BRAYAN</v>
          </cell>
        </row>
        <row r="9">
          <cell r="B9" t="str">
            <v>211U0615</v>
          </cell>
          <cell r="C9" t="str">
            <v>IXBA CHONTAL PERLA DEL CARMEN</v>
          </cell>
        </row>
        <row r="10">
          <cell r="B10" t="str">
            <v>211U0253</v>
          </cell>
          <cell r="C10" t="str">
            <v>NORIEGA CARDENAS EVELYN NICOL</v>
          </cell>
        </row>
        <row r="11">
          <cell r="B11" t="str">
            <v>211U0255</v>
          </cell>
          <cell r="C11" t="str">
            <v>ORTEGA SANCHEZ ANGEL ANDRES</v>
          </cell>
        </row>
        <row r="12">
          <cell r="B12" t="str">
            <v>211U0265</v>
          </cell>
          <cell r="C12" t="str">
            <v>PRETELIN FONSECA MARIA JOSE</v>
          </cell>
        </row>
        <row r="13">
          <cell r="B13" t="str">
            <v>211U0266</v>
          </cell>
          <cell r="C13" t="str">
            <v>PUCHETA VELASCO DANIEL</v>
          </cell>
        </row>
        <row r="14">
          <cell r="B14" t="str">
            <v>211U0268</v>
          </cell>
          <cell r="C14" t="str">
            <v>RESENDIZ COBAXIN BRAD HILARIO</v>
          </cell>
        </row>
        <row r="15">
          <cell r="B15" t="str">
            <v>211U0271</v>
          </cell>
          <cell r="C15" t="str">
            <v>REYES TORRES JALIL</v>
          </cell>
        </row>
        <row r="16">
          <cell r="B16" t="str">
            <v>211U0274</v>
          </cell>
          <cell r="C16" t="str">
            <v>SALAS BAXIN DANAHI</v>
          </cell>
        </row>
        <row r="17">
          <cell r="B17" t="str">
            <v>211U0276</v>
          </cell>
          <cell r="C17" t="str">
            <v>SINACA RUIZ MARITZA JAQUELINE</v>
          </cell>
        </row>
        <row r="18">
          <cell r="B18" t="str">
            <v>211U0280</v>
          </cell>
          <cell r="C18" t="str">
            <v>TORNADO HERNANDEZ KAREN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3"/>
  <sheetViews>
    <sheetView topLeftCell="A2" zoomScale="90" zoomScaleNormal="90" workbookViewId="0">
      <selection activeCell="S4" sqref="S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ht="30" customHeight="1" x14ac:dyDescent="0.3">
      <c r="C4" t="s">
        <v>0</v>
      </c>
      <c r="D4" s="36" t="s">
        <v>24</v>
      </c>
      <c r="E4" s="37"/>
      <c r="F4" s="37"/>
      <c r="G4" s="37"/>
      <c r="I4" t="s">
        <v>1</v>
      </c>
      <c r="J4" s="29" t="s">
        <v>26</v>
      </c>
      <c r="K4" s="30"/>
      <c r="M4" t="s">
        <v>2</v>
      </c>
      <c r="N4" s="44">
        <v>45258</v>
      </c>
      <c r="O4" s="44"/>
    </row>
    <row r="5" spans="2:18" ht="6.75" customHeight="1" x14ac:dyDescent="0.3">
      <c r="D5" s="4"/>
      <c r="E5" s="4"/>
      <c r="F5" s="4"/>
      <c r="G5" s="4"/>
    </row>
    <row r="6" spans="2:18" ht="11.4" customHeight="1" x14ac:dyDescent="0.3">
      <c r="C6" t="s">
        <v>3</v>
      </c>
      <c r="D6" s="29" t="s">
        <v>25</v>
      </c>
      <c r="E6" s="30"/>
      <c r="F6" s="30"/>
      <c r="G6" s="30"/>
      <c r="I6" s="28" t="s">
        <v>21</v>
      </c>
      <c r="J6" s="28"/>
      <c r="K6" s="29" t="s">
        <v>23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10" t="s">
        <v>4</v>
      </c>
      <c r="C8" s="10" t="s">
        <v>6</v>
      </c>
      <c r="D8" s="45" t="s">
        <v>5</v>
      </c>
      <c r="E8" s="45"/>
      <c r="F8" s="45"/>
      <c r="G8" s="45"/>
      <c r="H8" s="45"/>
      <c r="I8" s="45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13</v>
      </c>
      <c r="O8" s="16"/>
      <c r="P8" s="16"/>
      <c r="Q8" s="11" t="s">
        <v>22</v>
      </c>
    </row>
    <row r="9" spans="2:18" x14ac:dyDescent="0.3">
      <c r="B9" s="17">
        <v>1</v>
      </c>
      <c r="C9" s="17" t="str">
        <f>'[1]Table 4'!B4</f>
        <v>201U0006</v>
      </c>
      <c r="D9" s="38" t="str">
        <f>'[1]Table 4'!C4</f>
        <v>ANTELE DOMINGUEZ PABLO AKARY</v>
      </c>
      <c r="E9" s="39"/>
      <c r="F9" s="39"/>
      <c r="G9" s="39"/>
      <c r="H9" s="39"/>
      <c r="I9" s="40"/>
      <c r="J9" s="16">
        <v>100</v>
      </c>
      <c r="K9" s="16">
        <v>100</v>
      </c>
      <c r="L9" s="16">
        <v>100</v>
      </c>
      <c r="M9" s="16">
        <v>0</v>
      </c>
      <c r="N9" s="16">
        <v>0</v>
      </c>
      <c r="O9" s="16"/>
      <c r="P9" s="16"/>
      <c r="Q9" s="18">
        <f>SUM(J9:N9)/5</f>
        <v>60</v>
      </c>
    </row>
    <row r="10" spans="2:18" x14ac:dyDescent="0.3">
      <c r="B10" s="17">
        <f>B9+1</f>
        <v>2</v>
      </c>
      <c r="C10" s="17" t="str">
        <f>'[1]Table 4'!B5</f>
        <v>201U0007</v>
      </c>
      <c r="D10" s="38" t="str">
        <f>'[1]Table 4'!C5</f>
        <v>ATAXCA CAGAL EVELYN</v>
      </c>
      <c r="E10" s="39"/>
      <c r="F10" s="39"/>
      <c r="G10" s="39"/>
      <c r="H10" s="39"/>
      <c r="I10" s="40"/>
      <c r="J10" s="16">
        <v>99</v>
      </c>
      <c r="K10" s="16">
        <v>100</v>
      </c>
      <c r="L10" s="16">
        <v>100</v>
      </c>
      <c r="M10" s="16">
        <v>0</v>
      </c>
      <c r="N10" s="16">
        <v>0</v>
      </c>
      <c r="O10" s="16"/>
      <c r="P10" s="16"/>
      <c r="Q10" s="18">
        <f t="shared" ref="Q10:Q27" si="0">SUM(J10:N10)/5</f>
        <v>59.8</v>
      </c>
    </row>
    <row r="11" spans="2:18" x14ac:dyDescent="0.3">
      <c r="B11" s="17">
        <f t="shared" ref="B11:B34" si="1">B10+1</f>
        <v>3</v>
      </c>
      <c r="C11" s="17" t="str">
        <f>'[1]Table 4'!B6</f>
        <v>201U0008</v>
      </c>
      <c r="D11" s="38" t="str">
        <f>'[1]Table 4'!C6</f>
        <v>CAPORAL ANDRADE LUIS RODOLFO</v>
      </c>
      <c r="E11" s="39"/>
      <c r="F11" s="39"/>
      <c r="G11" s="39"/>
      <c r="H11" s="39"/>
      <c r="I11" s="40"/>
      <c r="J11" s="16">
        <v>92</v>
      </c>
      <c r="K11" s="16">
        <v>90</v>
      </c>
      <c r="L11" s="16">
        <v>100</v>
      </c>
      <c r="M11" s="16">
        <v>0</v>
      </c>
      <c r="N11" s="16">
        <v>0</v>
      </c>
      <c r="O11" s="16"/>
      <c r="P11" s="16"/>
      <c r="Q11" s="18">
        <f t="shared" si="0"/>
        <v>56.4</v>
      </c>
    </row>
    <row r="12" spans="2:18" x14ac:dyDescent="0.3">
      <c r="B12" s="17">
        <f t="shared" si="1"/>
        <v>4</v>
      </c>
      <c r="C12" s="17" t="str">
        <f>'[1]Table 4'!B7</f>
        <v>201U0010</v>
      </c>
      <c r="D12" s="38" t="str">
        <f>'[1]Table 4'!C7</f>
        <v>CHAGALA CORDOBA ARLET</v>
      </c>
      <c r="E12" s="39"/>
      <c r="F12" s="39"/>
      <c r="G12" s="39"/>
      <c r="H12" s="39"/>
      <c r="I12" s="40"/>
      <c r="J12" s="16">
        <v>97</v>
      </c>
      <c r="K12" s="16">
        <v>90</v>
      </c>
      <c r="L12" s="16">
        <v>100</v>
      </c>
      <c r="M12" s="16">
        <v>0</v>
      </c>
      <c r="N12" s="16">
        <v>0</v>
      </c>
      <c r="O12" s="16"/>
      <c r="P12" s="16"/>
      <c r="Q12" s="18">
        <f t="shared" si="0"/>
        <v>57.4</v>
      </c>
    </row>
    <row r="13" spans="2:18" x14ac:dyDescent="0.3">
      <c r="B13" s="17">
        <f t="shared" si="1"/>
        <v>5</v>
      </c>
      <c r="C13" s="17" t="str">
        <f>'[1]Table 4'!B8</f>
        <v>191U0018</v>
      </c>
      <c r="D13" s="38" t="str">
        <f>'[1]Table 4'!C8</f>
        <v>CHIGUIL HERNANDEZ EDUARDO MANUEL</v>
      </c>
      <c r="E13" s="39"/>
      <c r="F13" s="39"/>
      <c r="G13" s="39"/>
      <c r="H13" s="39"/>
      <c r="I13" s="40"/>
      <c r="J13" s="16">
        <v>87</v>
      </c>
      <c r="K13" s="16">
        <v>100</v>
      </c>
      <c r="L13" s="16">
        <v>100</v>
      </c>
      <c r="M13" s="16">
        <v>0</v>
      </c>
      <c r="N13" s="16">
        <v>0</v>
      </c>
      <c r="O13" s="16"/>
      <c r="P13" s="16"/>
      <c r="Q13" s="18">
        <f t="shared" si="0"/>
        <v>57.4</v>
      </c>
    </row>
    <row r="14" spans="2:18" x14ac:dyDescent="0.3">
      <c r="B14" s="17">
        <f t="shared" si="1"/>
        <v>6</v>
      </c>
      <c r="C14" s="17" t="str">
        <f>'[1]Table 4'!B9</f>
        <v>201U0013</v>
      </c>
      <c r="D14" s="38" t="str">
        <f>'[1]Table 4'!C9</f>
        <v>CHIPOL POLITO EDUARDO</v>
      </c>
      <c r="E14" s="39"/>
      <c r="F14" s="39"/>
      <c r="G14" s="39"/>
      <c r="H14" s="39"/>
      <c r="I14" s="40"/>
      <c r="J14" s="16">
        <v>100</v>
      </c>
      <c r="K14" s="16">
        <v>100</v>
      </c>
      <c r="L14" s="16">
        <v>100</v>
      </c>
      <c r="M14" s="16">
        <v>0</v>
      </c>
      <c r="N14" s="16">
        <v>0</v>
      </c>
      <c r="O14" s="16"/>
      <c r="P14" s="16"/>
      <c r="Q14" s="18">
        <f t="shared" si="0"/>
        <v>60</v>
      </c>
    </row>
    <row r="15" spans="2:18" x14ac:dyDescent="0.3">
      <c r="B15" s="17">
        <f t="shared" si="1"/>
        <v>7</v>
      </c>
      <c r="C15" s="17" t="str">
        <f>'[1]Table 4'!B10</f>
        <v>171U0032</v>
      </c>
      <c r="D15" s="38" t="str">
        <f>'[1]Table 4'!C10</f>
        <v>DIEZ QUIJANO GABRIEL ALEJANDRO</v>
      </c>
      <c r="E15" s="39"/>
      <c r="F15" s="39"/>
      <c r="G15" s="39"/>
      <c r="H15" s="39"/>
      <c r="I15" s="40"/>
      <c r="J15" s="16">
        <v>89</v>
      </c>
      <c r="K15" s="16">
        <v>94</v>
      </c>
      <c r="L15" s="16">
        <v>100</v>
      </c>
      <c r="M15" s="16">
        <v>0</v>
      </c>
      <c r="N15" s="16">
        <v>0</v>
      </c>
      <c r="O15" s="16"/>
      <c r="P15" s="16"/>
      <c r="Q15" s="18">
        <f t="shared" si="0"/>
        <v>56.6</v>
      </c>
    </row>
    <row r="16" spans="2:18" x14ac:dyDescent="0.3">
      <c r="B16" s="17">
        <f t="shared" si="1"/>
        <v>8</v>
      </c>
      <c r="C16" s="17" t="str">
        <f>'[1]Table 4'!B11</f>
        <v>201U0021</v>
      </c>
      <c r="D16" s="38" t="str">
        <f>'[1]Table 4'!C11</f>
        <v>GORGONIO COBAXIN KAREN LIZBETH</v>
      </c>
      <c r="E16" s="39"/>
      <c r="F16" s="39"/>
      <c r="G16" s="39"/>
      <c r="H16" s="39"/>
      <c r="I16" s="40"/>
      <c r="J16" s="16">
        <v>84</v>
      </c>
      <c r="K16" s="16">
        <v>87</v>
      </c>
      <c r="L16" s="16">
        <v>100</v>
      </c>
      <c r="M16" s="16">
        <v>0</v>
      </c>
      <c r="N16" s="16">
        <v>0</v>
      </c>
      <c r="O16" s="16"/>
      <c r="P16" s="16"/>
      <c r="Q16" s="18">
        <f t="shared" si="0"/>
        <v>54.2</v>
      </c>
    </row>
    <row r="17" spans="2:17" x14ac:dyDescent="0.3">
      <c r="B17" s="17">
        <f t="shared" si="1"/>
        <v>9</v>
      </c>
      <c r="C17" s="17" t="str">
        <f>'[1]Table 4'!B12</f>
        <v>201U0024</v>
      </c>
      <c r="D17" s="38" t="str">
        <f>'[1]Table 4'!C12</f>
        <v>HERNANDEZ CAIXBA LUIS ALBERTO</v>
      </c>
      <c r="E17" s="39"/>
      <c r="F17" s="39"/>
      <c r="G17" s="39"/>
      <c r="H17" s="39"/>
      <c r="I17" s="40"/>
      <c r="J17" s="16">
        <v>97</v>
      </c>
      <c r="K17" s="16">
        <v>90</v>
      </c>
      <c r="L17" s="16">
        <v>100</v>
      </c>
      <c r="M17" s="16">
        <v>0</v>
      </c>
      <c r="N17" s="16">
        <v>0</v>
      </c>
      <c r="O17" s="16"/>
      <c r="P17" s="16"/>
      <c r="Q17" s="18">
        <f t="shared" si="0"/>
        <v>57.4</v>
      </c>
    </row>
    <row r="18" spans="2:17" x14ac:dyDescent="0.3">
      <c r="B18" s="17">
        <f t="shared" si="1"/>
        <v>10</v>
      </c>
      <c r="C18" s="17" t="str">
        <f>'[1]Table 4'!B13</f>
        <v>201U0025</v>
      </c>
      <c r="D18" s="38" t="str">
        <f>'[1]Table 4'!C13</f>
        <v>HERNANDEZ DOMINGUEZ CARLOS ALBERTO</v>
      </c>
      <c r="E18" s="39"/>
      <c r="F18" s="39"/>
      <c r="G18" s="39"/>
      <c r="H18" s="39"/>
      <c r="I18" s="40"/>
      <c r="J18" s="16">
        <v>86</v>
      </c>
      <c r="K18" s="16">
        <v>90</v>
      </c>
      <c r="L18" s="16">
        <v>97</v>
      </c>
      <c r="M18" s="16">
        <v>0</v>
      </c>
      <c r="N18" s="16">
        <v>0</v>
      </c>
      <c r="O18" s="16"/>
      <c r="P18" s="16"/>
      <c r="Q18" s="18">
        <f t="shared" si="0"/>
        <v>54.6</v>
      </c>
    </row>
    <row r="19" spans="2:17" x14ac:dyDescent="0.3">
      <c r="B19" s="17">
        <f t="shared" si="1"/>
        <v>11</v>
      </c>
      <c r="C19" s="17" t="str">
        <f>'[1]Table 4'!B14</f>
        <v>231U0679</v>
      </c>
      <c r="D19" s="38" t="str">
        <f>'[1]Table 4'!C14</f>
        <v>HERNANDEZ MARTHEN SAMANTHA GUADALUPE</v>
      </c>
      <c r="E19" s="39"/>
      <c r="F19" s="39"/>
      <c r="G19" s="39"/>
      <c r="H19" s="39"/>
      <c r="I19" s="40"/>
      <c r="J19" s="19">
        <v>0</v>
      </c>
      <c r="K19" s="16">
        <v>89</v>
      </c>
      <c r="L19" s="16">
        <v>80</v>
      </c>
      <c r="M19" s="16">
        <v>0</v>
      </c>
      <c r="N19" s="16">
        <v>0</v>
      </c>
      <c r="O19" s="16"/>
      <c r="P19" s="16"/>
      <c r="Q19" s="18">
        <f t="shared" si="0"/>
        <v>33.799999999999997</v>
      </c>
    </row>
    <row r="20" spans="2:17" x14ac:dyDescent="0.3">
      <c r="B20" s="17">
        <f t="shared" si="1"/>
        <v>12</v>
      </c>
      <c r="C20" s="17" t="str">
        <f>'[1]Table 4'!B15</f>
        <v>201U0028</v>
      </c>
      <c r="D20" s="38" t="str">
        <f>'[1]Table 4'!C15</f>
        <v>HERRERA PEREZ CARLOS ALBERTO</v>
      </c>
      <c r="E20" s="39"/>
      <c r="F20" s="39"/>
      <c r="G20" s="39"/>
      <c r="H20" s="39"/>
      <c r="I20" s="40"/>
      <c r="J20" s="16">
        <v>89</v>
      </c>
      <c r="K20" s="16">
        <v>70</v>
      </c>
      <c r="L20" s="16">
        <v>100</v>
      </c>
      <c r="M20" s="16">
        <v>0</v>
      </c>
      <c r="N20" s="16">
        <v>0</v>
      </c>
      <c r="O20" s="16"/>
      <c r="P20" s="16"/>
      <c r="Q20" s="18">
        <f t="shared" si="0"/>
        <v>51.8</v>
      </c>
    </row>
    <row r="21" spans="2:17" x14ac:dyDescent="0.3">
      <c r="B21" s="17">
        <f t="shared" si="1"/>
        <v>13</v>
      </c>
      <c r="C21" s="17" t="str">
        <f>'[1]Table 4'!B16</f>
        <v>201U0035</v>
      </c>
      <c r="D21" s="38" t="str">
        <f>'[1]Table 4'!C16</f>
        <v>MARTINEZ MARIN FRANCISCO JAVIER</v>
      </c>
      <c r="E21" s="39"/>
      <c r="F21" s="39"/>
      <c r="G21" s="39"/>
      <c r="H21" s="39"/>
      <c r="I21" s="40"/>
      <c r="J21" s="16">
        <v>90</v>
      </c>
      <c r="K21" s="16">
        <v>100</v>
      </c>
      <c r="L21" s="16">
        <v>100</v>
      </c>
      <c r="M21" s="16">
        <v>0</v>
      </c>
      <c r="N21" s="16">
        <v>0</v>
      </c>
      <c r="O21" s="16"/>
      <c r="P21" s="16"/>
      <c r="Q21" s="18">
        <f t="shared" si="0"/>
        <v>58</v>
      </c>
    </row>
    <row r="22" spans="2:17" x14ac:dyDescent="0.3">
      <c r="B22" s="17">
        <f t="shared" si="1"/>
        <v>14</v>
      </c>
      <c r="C22" s="17" t="str">
        <f>'[1]Table 4'!B17</f>
        <v>201U0409</v>
      </c>
      <c r="D22" s="38" t="str">
        <f>'[1]Table 4'!C17</f>
        <v>MIL LINARES EMMANUEL DE JESUS</v>
      </c>
      <c r="E22" s="39"/>
      <c r="F22" s="39"/>
      <c r="G22" s="39"/>
      <c r="H22" s="39"/>
      <c r="I22" s="40"/>
      <c r="J22" s="16">
        <v>86</v>
      </c>
      <c r="K22" s="16">
        <v>87</v>
      </c>
      <c r="L22" s="16">
        <v>100</v>
      </c>
      <c r="M22" s="16">
        <v>0</v>
      </c>
      <c r="N22" s="16">
        <v>0</v>
      </c>
      <c r="O22" s="16"/>
      <c r="P22" s="16"/>
      <c r="Q22" s="18">
        <f t="shared" si="0"/>
        <v>54.6</v>
      </c>
    </row>
    <row r="23" spans="2:17" x14ac:dyDescent="0.3">
      <c r="B23" s="17">
        <f t="shared" si="1"/>
        <v>15</v>
      </c>
      <c r="C23" s="17" t="str">
        <f>'[1]Table 4'!B18</f>
        <v>221U0811</v>
      </c>
      <c r="D23" s="38" t="str">
        <f>'[1]Table 4'!C18</f>
        <v>MORALES FRANCO ORLANDO</v>
      </c>
      <c r="E23" s="39"/>
      <c r="F23" s="39"/>
      <c r="G23" s="39"/>
      <c r="H23" s="39"/>
      <c r="I23" s="40"/>
      <c r="J23" s="19">
        <v>0</v>
      </c>
      <c r="K23" s="16">
        <v>94</v>
      </c>
      <c r="L23" s="16">
        <v>100</v>
      </c>
      <c r="M23" s="16">
        <v>0</v>
      </c>
      <c r="N23" s="16">
        <v>0</v>
      </c>
      <c r="O23" s="16"/>
      <c r="P23" s="16"/>
      <c r="Q23" s="18">
        <f t="shared" si="0"/>
        <v>38.799999999999997</v>
      </c>
    </row>
    <row r="24" spans="2:17" x14ac:dyDescent="0.3">
      <c r="B24" s="17">
        <f t="shared" si="1"/>
        <v>16</v>
      </c>
      <c r="C24" s="17" t="str">
        <f>'[1]Table 4'!B19</f>
        <v>201U0042</v>
      </c>
      <c r="D24" s="38" t="str">
        <f>'[1]Table 4'!C19</f>
        <v>PEREZ VAZQUEZ JAQUELIN</v>
      </c>
      <c r="E24" s="39"/>
      <c r="F24" s="39"/>
      <c r="G24" s="39"/>
      <c r="H24" s="39"/>
      <c r="I24" s="40"/>
      <c r="J24" s="16">
        <v>93</v>
      </c>
      <c r="K24" s="16">
        <v>87</v>
      </c>
      <c r="L24" s="16">
        <v>100</v>
      </c>
      <c r="M24" s="16">
        <v>0</v>
      </c>
      <c r="N24" s="16">
        <v>0</v>
      </c>
      <c r="O24" s="16"/>
      <c r="P24" s="16"/>
      <c r="Q24" s="18">
        <f t="shared" si="0"/>
        <v>56</v>
      </c>
    </row>
    <row r="25" spans="2:17" x14ac:dyDescent="0.3">
      <c r="B25" s="17">
        <f t="shared" si="1"/>
        <v>17</v>
      </c>
      <c r="C25" s="17" t="str">
        <f>'[1]Table 4'!B20</f>
        <v>201U0044</v>
      </c>
      <c r="D25" s="38" t="str">
        <f>'[1]Table 4'!C20</f>
        <v>PUCHETA MARCIAL NORA JOSEFINA</v>
      </c>
      <c r="E25" s="39"/>
      <c r="F25" s="39"/>
      <c r="G25" s="39"/>
      <c r="H25" s="39"/>
      <c r="I25" s="40"/>
      <c r="J25" s="16">
        <v>98</v>
      </c>
      <c r="K25" s="16">
        <v>100</v>
      </c>
      <c r="L25" s="16">
        <v>100</v>
      </c>
      <c r="M25" s="16">
        <v>0</v>
      </c>
      <c r="N25" s="16">
        <v>0</v>
      </c>
      <c r="O25" s="16"/>
      <c r="P25" s="16"/>
      <c r="Q25" s="18">
        <f t="shared" si="0"/>
        <v>59.6</v>
      </c>
    </row>
    <row r="26" spans="2:17" x14ac:dyDescent="0.3">
      <c r="B26" s="17">
        <f t="shared" si="1"/>
        <v>18</v>
      </c>
      <c r="C26" s="17" t="str">
        <f>'[1]Table 4'!B21</f>
        <v>231U0682</v>
      </c>
      <c r="D26" s="38" t="str">
        <f>'[1]Table 4'!C21</f>
        <v>ROSAS AGUILERA EMMANUEL</v>
      </c>
      <c r="E26" s="39"/>
      <c r="F26" s="39"/>
      <c r="G26" s="39"/>
      <c r="H26" s="39"/>
      <c r="I26" s="40"/>
      <c r="J26" s="19">
        <v>0</v>
      </c>
      <c r="K26" s="16">
        <v>85</v>
      </c>
      <c r="L26" s="16">
        <v>100</v>
      </c>
      <c r="M26" s="16">
        <v>0</v>
      </c>
      <c r="N26" s="16">
        <v>0</v>
      </c>
      <c r="O26" s="16"/>
      <c r="P26" s="16"/>
      <c r="Q26" s="18">
        <f t="shared" si="0"/>
        <v>37</v>
      </c>
    </row>
    <row r="27" spans="2:17" x14ac:dyDescent="0.3">
      <c r="B27" s="17">
        <f t="shared" si="1"/>
        <v>19</v>
      </c>
      <c r="C27" s="17" t="str">
        <f>'[1]Table 4'!B22</f>
        <v>181U0086</v>
      </c>
      <c r="D27" s="38" t="str">
        <f>'[1]Table 4'!C22</f>
        <v>TOGA TEOBA MISAEL</v>
      </c>
      <c r="E27" s="39"/>
      <c r="F27" s="39"/>
      <c r="G27" s="39"/>
      <c r="H27" s="39"/>
      <c r="I27" s="40"/>
      <c r="J27" s="19">
        <v>0</v>
      </c>
      <c r="K27" s="16">
        <v>94</v>
      </c>
      <c r="L27" s="16">
        <v>97</v>
      </c>
      <c r="M27" s="16">
        <v>0</v>
      </c>
      <c r="N27" s="16">
        <v>0</v>
      </c>
      <c r="O27" s="16"/>
      <c r="P27" s="16"/>
      <c r="Q27" s="18">
        <f t="shared" si="0"/>
        <v>38.200000000000003</v>
      </c>
    </row>
    <row r="28" spans="2:17" x14ac:dyDescent="0.3">
      <c r="B28" s="5">
        <f t="shared" si="1"/>
        <v>20</v>
      </c>
      <c r="C28" s="5"/>
      <c r="D28" s="43"/>
      <c r="E28" s="43"/>
      <c r="F28" s="43"/>
      <c r="G28" s="43"/>
      <c r="H28" s="43"/>
      <c r="I28" s="43"/>
      <c r="J28" s="3"/>
      <c r="K28" s="3"/>
      <c r="L28" s="3"/>
      <c r="M28" s="3"/>
      <c r="N28" s="3"/>
      <c r="O28" s="3"/>
      <c r="P28" s="3"/>
      <c r="Q28" s="7"/>
    </row>
    <row r="29" spans="2:17" x14ac:dyDescent="0.3">
      <c r="B29" s="5">
        <f t="shared" si="1"/>
        <v>21</v>
      </c>
      <c r="C29" s="5"/>
      <c r="D29" s="41"/>
      <c r="E29" s="41"/>
      <c r="F29" s="41"/>
      <c r="G29" s="41"/>
      <c r="H29" s="41"/>
      <c r="I29" s="41"/>
      <c r="J29" s="3"/>
      <c r="K29" s="3"/>
      <c r="L29" s="3"/>
      <c r="M29" s="3"/>
      <c r="N29" s="3"/>
      <c r="O29" s="3"/>
      <c r="P29" s="3"/>
      <c r="Q29" s="7"/>
    </row>
    <row r="30" spans="2:17" x14ac:dyDescent="0.3">
      <c r="B30" s="5">
        <f t="shared" si="1"/>
        <v>22</v>
      </c>
      <c r="C30" s="5"/>
      <c r="D30" s="41"/>
      <c r="E30" s="41"/>
      <c r="F30" s="41"/>
      <c r="G30" s="41"/>
      <c r="H30" s="41"/>
      <c r="I30" s="41"/>
      <c r="J30" s="3"/>
      <c r="K30" s="3"/>
      <c r="L30" s="3"/>
      <c r="M30" s="3"/>
      <c r="N30" s="3"/>
      <c r="O30" s="3"/>
      <c r="P30" s="3"/>
      <c r="Q30" s="7"/>
    </row>
    <row r="31" spans="2:17" x14ac:dyDescent="0.3">
      <c r="B31" s="5">
        <f t="shared" si="1"/>
        <v>23</v>
      </c>
      <c r="C31" s="5"/>
      <c r="D31" s="41"/>
      <c r="E31" s="41"/>
      <c r="F31" s="41"/>
      <c r="G31" s="41"/>
      <c r="H31" s="41"/>
      <c r="I31" s="41"/>
      <c r="J31" s="3"/>
      <c r="K31" s="3"/>
      <c r="L31" s="3"/>
      <c r="M31" s="3"/>
      <c r="N31" s="3"/>
      <c r="O31" s="3"/>
      <c r="P31" s="3"/>
      <c r="Q31" s="7"/>
    </row>
    <row r="32" spans="2:17" x14ac:dyDescent="0.3">
      <c r="B32" s="5">
        <f t="shared" si="1"/>
        <v>24</v>
      </c>
      <c r="C32" s="5"/>
      <c r="D32" s="41"/>
      <c r="E32" s="41"/>
      <c r="F32" s="41"/>
      <c r="G32" s="41"/>
      <c r="H32" s="41"/>
      <c r="I32" s="41"/>
      <c r="J32" s="3"/>
      <c r="K32" s="3"/>
      <c r="L32" s="3"/>
      <c r="M32" s="3"/>
      <c r="N32" s="3"/>
      <c r="O32" s="3"/>
      <c r="P32" s="3"/>
      <c r="Q32" s="7"/>
    </row>
    <row r="33" spans="2:17" x14ac:dyDescent="0.3">
      <c r="B33" s="5">
        <f t="shared" si="1"/>
        <v>25</v>
      </c>
      <c r="C33" s="5"/>
      <c r="D33" s="41"/>
      <c r="E33" s="41"/>
      <c r="F33" s="41"/>
      <c r="G33" s="41"/>
      <c r="H33" s="41"/>
      <c r="I33" s="41"/>
      <c r="J33" s="3"/>
      <c r="K33" s="3"/>
      <c r="L33" s="3"/>
      <c r="M33" s="3"/>
      <c r="N33" s="3"/>
      <c r="O33" s="3"/>
      <c r="P33" s="3"/>
      <c r="Q33" s="7"/>
    </row>
    <row r="34" spans="2:17" x14ac:dyDescent="0.3">
      <c r="B34" s="5">
        <f t="shared" si="1"/>
        <v>26</v>
      </c>
      <c r="C34" s="5"/>
      <c r="D34" s="41"/>
      <c r="E34" s="41"/>
      <c r="F34" s="41"/>
      <c r="G34" s="41"/>
      <c r="H34" s="41"/>
      <c r="I34" s="41"/>
      <c r="J34" s="3"/>
      <c r="K34" s="3"/>
      <c r="L34" s="3"/>
      <c r="M34" s="3"/>
      <c r="N34" s="3"/>
      <c r="O34" s="3"/>
      <c r="P34" s="3"/>
      <c r="Q34" s="7"/>
    </row>
    <row r="35" spans="2:17" x14ac:dyDescent="0.3">
      <c r="C35" s="28"/>
      <c r="D35" s="28"/>
      <c r="E35" s="1"/>
      <c r="H35" s="32" t="s">
        <v>18</v>
      </c>
      <c r="I35" s="32"/>
      <c r="J35" s="12">
        <f t="shared" ref="J35:Q35" si="2">COUNTIF(J9:J34,"&gt;=70")</f>
        <v>15</v>
      </c>
      <c r="K35" s="12">
        <f t="shared" si="2"/>
        <v>19</v>
      </c>
      <c r="L35" s="12">
        <f t="shared" si="2"/>
        <v>19</v>
      </c>
      <c r="M35" s="12">
        <f t="shared" si="2"/>
        <v>0</v>
      </c>
      <c r="N35" s="12">
        <f t="shared" si="2"/>
        <v>0</v>
      </c>
      <c r="O35" s="12">
        <f t="shared" si="2"/>
        <v>0</v>
      </c>
      <c r="P35" s="12">
        <f t="shared" si="2"/>
        <v>0</v>
      </c>
      <c r="Q35" s="13">
        <f t="shared" si="2"/>
        <v>0</v>
      </c>
    </row>
    <row r="36" spans="2:17" x14ac:dyDescent="0.3">
      <c r="C36" s="28"/>
      <c r="D36" s="28"/>
      <c r="E36" s="6"/>
      <c r="H36" s="33" t="s">
        <v>19</v>
      </c>
      <c r="I36" s="33"/>
      <c r="J36" s="14">
        <f t="shared" ref="J36:Q36" si="3">COUNTIF(J9:J34,"&lt;70")</f>
        <v>4</v>
      </c>
      <c r="K36" s="14">
        <f t="shared" si="3"/>
        <v>0</v>
      </c>
      <c r="L36" s="14">
        <f t="shared" si="3"/>
        <v>0</v>
      </c>
      <c r="M36" s="14">
        <f t="shared" si="3"/>
        <v>19</v>
      </c>
      <c r="N36" s="14">
        <f t="shared" si="3"/>
        <v>19</v>
      </c>
      <c r="O36" s="14">
        <f t="shared" si="3"/>
        <v>0</v>
      </c>
      <c r="P36" s="14">
        <f t="shared" si="3"/>
        <v>0</v>
      </c>
      <c r="Q36" s="14">
        <f t="shared" si="3"/>
        <v>19</v>
      </c>
    </row>
    <row r="37" spans="2:17" x14ac:dyDescent="0.3">
      <c r="C37" s="28"/>
      <c r="D37" s="28"/>
      <c r="E37" s="28"/>
      <c r="H37" s="33" t="s">
        <v>20</v>
      </c>
      <c r="I37" s="33"/>
      <c r="J37" s="14">
        <f t="shared" ref="J37:Q37" si="4">COUNT(J9:J34)</f>
        <v>19</v>
      </c>
      <c r="K37" s="14">
        <f t="shared" si="4"/>
        <v>19</v>
      </c>
      <c r="L37" s="14">
        <f t="shared" si="4"/>
        <v>19</v>
      </c>
      <c r="M37" s="14">
        <f t="shared" si="4"/>
        <v>19</v>
      </c>
      <c r="N37" s="14">
        <f t="shared" si="4"/>
        <v>19</v>
      </c>
      <c r="O37" s="14">
        <f t="shared" si="4"/>
        <v>0</v>
      </c>
      <c r="P37" s="14">
        <f t="shared" si="4"/>
        <v>0</v>
      </c>
      <c r="Q37" s="14">
        <f t="shared" si="4"/>
        <v>19</v>
      </c>
    </row>
    <row r="38" spans="2:17" x14ac:dyDescent="0.3">
      <c r="C38" s="28"/>
      <c r="D38" s="28"/>
      <c r="E38" s="1"/>
      <c r="H38" s="34" t="s">
        <v>15</v>
      </c>
      <c r="I38" s="34"/>
      <c r="J38" s="15">
        <f>J35/J37</f>
        <v>0.78947368421052633</v>
      </c>
      <c r="K38" s="9">
        <f t="shared" ref="K38:Q38" si="5">K35/K37</f>
        <v>1</v>
      </c>
      <c r="L38" s="9">
        <f t="shared" si="5"/>
        <v>1</v>
      </c>
      <c r="M38" s="9">
        <f t="shared" si="5"/>
        <v>0</v>
      </c>
      <c r="N38" s="9">
        <f t="shared" si="5"/>
        <v>0</v>
      </c>
      <c r="O38" s="9" t="e">
        <f t="shared" si="5"/>
        <v>#DIV/0!</v>
      </c>
      <c r="P38" s="9" t="e">
        <f t="shared" si="5"/>
        <v>#DIV/0!</v>
      </c>
      <c r="Q38" s="9">
        <f t="shared" si="5"/>
        <v>0</v>
      </c>
    </row>
    <row r="39" spans="2:17" x14ac:dyDescent="0.3">
      <c r="C39" s="28"/>
      <c r="D39" s="28"/>
      <c r="E39" s="1"/>
      <c r="H39" s="34" t="s">
        <v>16</v>
      </c>
      <c r="I39" s="34"/>
      <c r="J39" s="15">
        <f>J36/J37</f>
        <v>0.21052631578947367</v>
      </c>
      <c r="K39" s="15">
        <f t="shared" ref="K39:Q39" si="6">K36/K37</f>
        <v>0</v>
      </c>
      <c r="L39" s="9">
        <f t="shared" si="6"/>
        <v>0</v>
      </c>
      <c r="M39" s="9">
        <f t="shared" si="6"/>
        <v>1</v>
      </c>
      <c r="N39" s="9">
        <f t="shared" si="6"/>
        <v>1</v>
      </c>
      <c r="O39" s="9" t="e">
        <f t="shared" si="6"/>
        <v>#DIV/0!</v>
      </c>
      <c r="P39" s="9" t="e">
        <f t="shared" si="6"/>
        <v>#DIV/0!</v>
      </c>
      <c r="Q39" s="9">
        <f t="shared" si="6"/>
        <v>1</v>
      </c>
    </row>
    <row r="40" spans="2:17" x14ac:dyDescent="0.3">
      <c r="C40" s="28"/>
      <c r="D40" s="28"/>
      <c r="E40" s="6"/>
    </row>
    <row r="41" spans="2:17" x14ac:dyDescent="0.3">
      <c r="C41" s="1"/>
      <c r="D41" s="1"/>
      <c r="E41" s="6"/>
    </row>
    <row r="42" spans="2:17" x14ac:dyDescent="0.3">
      <c r="J42" s="35"/>
      <c r="K42" s="35"/>
      <c r="L42" s="35"/>
      <c r="M42" s="35"/>
      <c r="N42" s="35"/>
      <c r="O42" s="35"/>
      <c r="P42" s="35"/>
    </row>
    <row r="43" spans="2:17" x14ac:dyDescent="0.3">
      <c r="J43" s="27" t="s">
        <v>17</v>
      </c>
      <c r="K43" s="27"/>
      <c r="L43" s="27"/>
      <c r="M43" s="27"/>
      <c r="N43" s="27"/>
      <c r="O43" s="27"/>
      <c r="P43" s="27"/>
    </row>
  </sheetData>
  <mergeCells count="48">
    <mergeCell ref="C35:D35"/>
    <mergeCell ref="D33:I33"/>
    <mergeCell ref="D34:I34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31:I31"/>
    <mergeCell ref="D32:I32"/>
    <mergeCell ref="D21:I21"/>
    <mergeCell ref="D22:I22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J43:P43"/>
    <mergeCell ref="C36:D36"/>
    <mergeCell ref="I6:J6"/>
    <mergeCell ref="K6:P6"/>
    <mergeCell ref="C3:P3"/>
    <mergeCell ref="C39:D39"/>
    <mergeCell ref="C40:D40"/>
    <mergeCell ref="C38:D38"/>
    <mergeCell ref="C37:E37"/>
    <mergeCell ref="H35:I35"/>
    <mergeCell ref="H36:I36"/>
    <mergeCell ref="H37:I37"/>
    <mergeCell ref="H38:I38"/>
    <mergeCell ref="H39:I39"/>
    <mergeCell ref="J42:P42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4"/>
  <sheetViews>
    <sheetView topLeftCell="A2" zoomScale="90" zoomScaleNormal="90" workbookViewId="0">
      <selection activeCell="M27" sqref="M2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8" width="7.6640625" customWidth="1"/>
    <col min="9" max="9" width="8.441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ht="28.2" customHeight="1" x14ac:dyDescent="0.3">
      <c r="C4" s="20" t="s">
        <v>0</v>
      </c>
      <c r="D4" s="47" t="s">
        <v>27</v>
      </c>
      <c r="E4" s="48"/>
      <c r="F4" s="48"/>
      <c r="G4" s="48"/>
      <c r="I4" s="20" t="s">
        <v>1</v>
      </c>
      <c r="J4" s="36" t="s">
        <v>26</v>
      </c>
      <c r="K4" s="37"/>
      <c r="M4" t="s">
        <v>2</v>
      </c>
      <c r="N4" s="44">
        <v>45258</v>
      </c>
      <c r="O4" s="44"/>
    </row>
    <row r="5" spans="2:18" ht="6.75" customHeight="1" x14ac:dyDescent="0.3">
      <c r="D5" s="4"/>
      <c r="E5" s="4"/>
      <c r="F5" s="4"/>
      <c r="G5" s="4"/>
    </row>
    <row r="6" spans="2:18" ht="25.2" customHeight="1" x14ac:dyDescent="0.3">
      <c r="C6" s="20" t="s">
        <v>3</v>
      </c>
      <c r="D6" s="36" t="s">
        <v>28</v>
      </c>
      <c r="E6" s="37"/>
      <c r="F6" s="37"/>
      <c r="G6" s="37"/>
      <c r="I6" s="49" t="s">
        <v>21</v>
      </c>
      <c r="J6" s="49"/>
      <c r="K6" s="50" t="s">
        <v>29</v>
      </c>
      <c r="L6" s="50"/>
      <c r="M6" s="50"/>
      <c r="N6" s="50"/>
      <c r="O6" s="50"/>
      <c r="P6" s="50"/>
    </row>
    <row r="7" spans="2:18" ht="11.25" customHeight="1" x14ac:dyDescent="0.3"/>
    <row r="8" spans="2:18" x14ac:dyDescent="0.3">
      <c r="B8" s="10" t="s">
        <v>4</v>
      </c>
      <c r="C8" s="10" t="s">
        <v>6</v>
      </c>
      <c r="D8" s="45" t="s">
        <v>5</v>
      </c>
      <c r="E8" s="45"/>
      <c r="F8" s="45"/>
      <c r="G8" s="45"/>
      <c r="H8" s="45"/>
      <c r="I8" s="45"/>
      <c r="J8" s="11" t="s">
        <v>7</v>
      </c>
      <c r="K8" s="11" t="s">
        <v>10</v>
      </c>
      <c r="L8" s="11" t="s">
        <v>11</v>
      </c>
      <c r="M8" s="11"/>
      <c r="N8" s="11"/>
      <c r="O8" s="11"/>
      <c r="P8" s="11"/>
      <c r="Q8" s="11" t="s">
        <v>22</v>
      </c>
    </row>
    <row r="9" spans="2:18" x14ac:dyDescent="0.3">
      <c r="B9" s="17">
        <v>1</v>
      </c>
      <c r="C9" s="17" t="str">
        <f>'[1]Table 9'!B3</f>
        <v>201U0006</v>
      </c>
      <c r="D9" s="46" t="str">
        <f>'[1]Table 9'!C3</f>
        <v>ANTELE DOMINGUEZ PABLO AKARY</v>
      </c>
      <c r="E9" s="46"/>
      <c r="F9" s="46"/>
      <c r="G9" s="46"/>
      <c r="H9" s="46"/>
      <c r="I9" s="46"/>
      <c r="J9" s="16">
        <v>100</v>
      </c>
      <c r="K9" s="16">
        <v>100</v>
      </c>
      <c r="L9" s="16">
        <v>0</v>
      </c>
      <c r="M9" s="16"/>
      <c r="N9" s="16"/>
      <c r="O9" s="16"/>
      <c r="P9" s="16"/>
      <c r="Q9" s="18">
        <f>SUM(J9:L9)/3</f>
        <v>66.666666666666671</v>
      </c>
    </row>
    <row r="10" spans="2:18" x14ac:dyDescent="0.3">
      <c r="B10" s="17">
        <f>B9+1</f>
        <v>2</v>
      </c>
      <c r="C10" s="17" t="str">
        <f>'[1]Table 9'!B4</f>
        <v>201U0007</v>
      </c>
      <c r="D10" s="46" t="str">
        <f>'[1]Table 9'!C4</f>
        <v>ATAXCA CAGAL EVELYN</v>
      </c>
      <c r="E10" s="46"/>
      <c r="F10" s="46"/>
      <c r="G10" s="46"/>
      <c r="H10" s="46"/>
      <c r="I10" s="46"/>
      <c r="J10" s="16">
        <v>90</v>
      </c>
      <c r="K10" s="16">
        <v>100</v>
      </c>
      <c r="L10" s="16">
        <v>0</v>
      </c>
      <c r="M10" s="16"/>
      <c r="N10" s="16"/>
      <c r="O10" s="16"/>
      <c r="P10" s="16"/>
      <c r="Q10" s="18">
        <f t="shared" ref="Q10:Q31" si="0">SUM(J10:L10)/3</f>
        <v>63.333333333333336</v>
      </c>
    </row>
    <row r="11" spans="2:18" x14ac:dyDescent="0.3">
      <c r="B11" s="17">
        <f t="shared" ref="B11:B35" si="1">B10+1</f>
        <v>3</v>
      </c>
      <c r="C11" s="17" t="str">
        <f>'[1]Table 9'!B5</f>
        <v>201U0008</v>
      </c>
      <c r="D11" s="46" t="str">
        <f>'[1]Table 9'!C5</f>
        <v>CAPORAL ANDRADE LUIS RODOLFO</v>
      </c>
      <c r="E11" s="46"/>
      <c r="F11" s="46"/>
      <c r="G11" s="46"/>
      <c r="H11" s="46"/>
      <c r="I11" s="46"/>
      <c r="J11" s="16">
        <v>95</v>
      </c>
      <c r="K11" s="16">
        <v>100</v>
      </c>
      <c r="L11" s="16">
        <v>0</v>
      </c>
      <c r="M11" s="16"/>
      <c r="N11" s="16"/>
      <c r="O11" s="16"/>
      <c r="P11" s="16"/>
      <c r="Q11" s="18">
        <f t="shared" si="0"/>
        <v>65</v>
      </c>
    </row>
    <row r="12" spans="2:18" x14ac:dyDescent="0.3">
      <c r="B12" s="17">
        <f t="shared" si="1"/>
        <v>4</v>
      </c>
      <c r="C12" s="17" t="str">
        <f>'[1]Table 9'!B6</f>
        <v>201U0010</v>
      </c>
      <c r="D12" s="46" t="str">
        <f>'[1]Table 9'!C6</f>
        <v>CHAGALA CORDOBA ARLET</v>
      </c>
      <c r="E12" s="46"/>
      <c r="F12" s="46"/>
      <c r="G12" s="46"/>
      <c r="H12" s="46"/>
      <c r="I12" s="46"/>
      <c r="J12" s="16">
        <v>92</v>
      </c>
      <c r="K12" s="16">
        <v>100</v>
      </c>
      <c r="L12" s="16">
        <v>0</v>
      </c>
      <c r="M12" s="16"/>
      <c r="N12" s="16"/>
      <c r="O12" s="16"/>
      <c r="P12" s="16"/>
      <c r="Q12" s="18">
        <f t="shared" si="0"/>
        <v>64</v>
      </c>
    </row>
    <row r="13" spans="2:18" x14ac:dyDescent="0.3">
      <c r="B13" s="17">
        <f t="shared" si="1"/>
        <v>5</v>
      </c>
      <c r="C13" s="17" t="str">
        <f>'[1]Table 9'!B7</f>
        <v>201U0013</v>
      </c>
      <c r="D13" s="46" t="str">
        <f>'[1]Table 9'!C7</f>
        <v>CHIPOL POLITO EDUARDO</v>
      </c>
      <c r="E13" s="46"/>
      <c r="F13" s="46"/>
      <c r="G13" s="46"/>
      <c r="H13" s="46"/>
      <c r="I13" s="46"/>
      <c r="J13" s="16">
        <v>100</v>
      </c>
      <c r="K13" s="16">
        <v>100</v>
      </c>
      <c r="L13" s="16">
        <v>0</v>
      </c>
      <c r="M13" s="16"/>
      <c r="N13" s="16"/>
      <c r="O13" s="16"/>
      <c r="P13" s="16"/>
      <c r="Q13" s="18">
        <f t="shared" si="0"/>
        <v>66.666666666666671</v>
      </c>
    </row>
    <row r="14" spans="2:18" x14ac:dyDescent="0.3">
      <c r="B14" s="17">
        <f t="shared" si="1"/>
        <v>6</v>
      </c>
      <c r="C14" s="17" t="str">
        <f>'[1]Table 9'!B8</f>
        <v>201U0017</v>
      </c>
      <c r="D14" s="46" t="str">
        <f>'[1]Table 9'!C8</f>
        <v>CRUZ SOSA LUIS FELIPE</v>
      </c>
      <c r="E14" s="46"/>
      <c r="F14" s="46"/>
      <c r="G14" s="46"/>
      <c r="H14" s="46"/>
      <c r="I14" s="46"/>
      <c r="J14" s="16">
        <v>85</v>
      </c>
      <c r="K14" s="16">
        <v>96</v>
      </c>
      <c r="L14" s="16">
        <v>0</v>
      </c>
      <c r="M14" s="16"/>
      <c r="N14" s="16"/>
      <c r="O14" s="16"/>
      <c r="P14" s="16"/>
      <c r="Q14" s="18">
        <f t="shared" si="0"/>
        <v>60.333333333333336</v>
      </c>
    </row>
    <row r="15" spans="2:18" x14ac:dyDescent="0.3">
      <c r="B15" s="17">
        <f t="shared" si="1"/>
        <v>7</v>
      </c>
      <c r="C15" s="17" t="str">
        <f>'[1]Table 9'!B9</f>
        <v>201U0021</v>
      </c>
      <c r="D15" s="46" t="str">
        <f>'[1]Table 9'!C9</f>
        <v>GORGONIO COBAXIN KAREN LIZBETH</v>
      </c>
      <c r="E15" s="46"/>
      <c r="F15" s="46"/>
      <c r="G15" s="46"/>
      <c r="H15" s="46"/>
      <c r="I15" s="46"/>
      <c r="J15" s="16">
        <v>100</v>
      </c>
      <c r="K15" s="16">
        <v>95</v>
      </c>
      <c r="L15" s="16">
        <v>0</v>
      </c>
      <c r="M15" s="16"/>
      <c r="N15" s="16"/>
      <c r="O15" s="16"/>
      <c r="P15" s="16"/>
      <c r="Q15" s="18">
        <f t="shared" si="0"/>
        <v>65</v>
      </c>
    </row>
    <row r="16" spans="2:18" x14ac:dyDescent="0.3">
      <c r="B16" s="17">
        <f t="shared" si="1"/>
        <v>8</v>
      </c>
      <c r="C16" s="17" t="str">
        <f>'[1]Table 9'!B10</f>
        <v>201U0023</v>
      </c>
      <c r="D16" s="46" t="str">
        <f>'[1]Table 9'!C10</f>
        <v>GUERRERO LEAL ANGELA ZUJEY</v>
      </c>
      <c r="E16" s="46"/>
      <c r="F16" s="46"/>
      <c r="G16" s="46"/>
      <c r="H16" s="46"/>
      <c r="I16" s="46"/>
      <c r="J16" s="16">
        <v>100</v>
      </c>
      <c r="K16" s="16">
        <v>96</v>
      </c>
      <c r="L16" s="16">
        <v>0</v>
      </c>
      <c r="M16" s="16"/>
      <c r="N16" s="16"/>
      <c r="O16" s="16"/>
      <c r="P16" s="16"/>
      <c r="Q16" s="18">
        <f t="shared" si="0"/>
        <v>65.333333333333329</v>
      </c>
    </row>
    <row r="17" spans="2:17" x14ac:dyDescent="0.3">
      <c r="B17" s="17">
        <f t="shared" si="1"/>
        <v>9</v>
      </c>
      <c r="C17" s="17" t="str">
        <f>'[1]Table 9'!B11</f>
        <v>201U0024</v>
      </c>
      <c r="D17" s="46" t="str">
        <f>'[1]Table 9'!C11</f>
        <v>HERNANDEZ CAIXBA LUIS ALBERTO</v>
      </c>
      <c r="E17" s="46"/>
      <c r="F17" s="46"/>
      <c r="G17" s="46"/>
      <c r="H17" s="46"/>
      <c r="I17" s="46"/>
      <c r="J17" s="16">
        <v>79</v>
      </c>
      <c r="K17" s="16">
        <v>100</v>
      </c>
      <c r="L17" s="16">
        <v>0</v>
      </c>
      <c r="M17" s="16"/>
      <c r="N17" s="16"/>
      <c r="O17" s="16"/>
      <c r="P17" s="16"/>
      <c r="Q17" s="18">
        <f t="shared" si="0"/>
        <v>59.666666666666664</v>
      </c>
    </row>
    <row r="18" spans="2:17" x14ac:dyDescent="0.3">
      <c r="B18" s="17">
        <f t="shared" si="1"/>
        <v>10</v>
      </c>
      <c r="C18" s="17" t="str">
        <f>'[1]Table 9'!B12</f>
        <v>201U0025</v>
      </c>
      <c r="D18" s="46" t="str">
        <f>'[1]Table 9'!C12</f>
        <v>HERNANDEZ DOMINGUEZ CARLOS ALBERTO</v>
      </c>
      <c r="E18" s="46"/>
      <c r="F18" s="46"/>
      <c r="G18" s="46"/>
      <c r="H18" s="46"/>
      <c r="I18" s="46"/>
      <c r="J18" s="16">
        <v>85</v>
      </c>
      <c r="K18" s="16">
        <v>96</v>
      </c>
      <c r="L18" s="16">
        <v>0</v>
      </c>
      <c r="M18" s="16"/>
      <c r="N18" s="16"/>
      <c r="O18" s="16"/>
      <c r="P18" s="16"/>
      <c r="Q18" s="18">
        <f t="shared" si="0"/>
        <v>60.333333333333336</v>
      </c>
    </row>
    <row r="19" spans="2:17" x14ac:dyDescent="0.3">
      <c r="B19" s="17">
        <f t="shared" si="1"/>
        <v>11</v>
      </c>
      <c r="C19" s="17" t="str">
        <f>'[1]Table 9'!B13</f>
        <v>231U0679</v>
      </c>
      <c r="D19" s="46" t="str">
        <f>'[1]Table 9'!C13</f>
        <v>HERNANDEZ MARTHEN SAMANTHA GUADALUPE</v>
      </c>
      <c r="E19" s="46"/>
      <c r="F19" s="46"/>
      <c r="G19" s="46"/>
      <c r="H19" s="46"/>
      <c r="I19" s="46"/>
      <c r="J19" s="16">
        <v>75</v>
      </c>
      <c r="K19" s="16">
        <v>91</v>
      </c>
      <c r="L19" s="16">
        <v>0</v>
      </c>
      <c r="M19" s="16"/>
      <c r="N19" s="16"/>
      <c r="O19" s="16"/>
      <c r="P19" s="16"/>
      <c r="Q19" s="18">
        <f t="shared" si="0"/>
        <v>55.333333333333336</v>
      </c>
    </row>
    <row r="20" spans="2:17" x14ac:dyDescent="0.3">
      <c r="B20" s="17">
        <f t="shared" si="1"/>
        <v>12</v>
      </c>
      <c r="C20" s="17" t="str">
        <f>'[1]Table 9'!B14</f>
        <v>201U0032</v>
      </c>
      <c r="D20" s="46" t="str">
        <f>'[1]Table 9'!C14</f>
        <v>MALDONADO SEBA EDUARDO</v>
      </c>
      <c r="E20" s="46"/>
      <c r="F20" s="46"/>
      <c r="G20" s="46"/>
      <c r="H20" s="46"/>
      <c r="I20" s="46"/>
      <c r="J20" s="16">
        <v>89</v>
      </c>
      <c r="K20" s="16">
        <v>96</v>
      </c>
      <c r="L20" s="16">
        <v>0</v>
      </c>
      <c r="M20" s="16"/>
      <c r="N20" s="16"/>
      <c r="O20" s="16"/>
      <c r="P20" s="16"/>
      <c r="Q20" s="18">
        <f t="shared" si="0"/>
        <v>61.666666666666664</v>
      </c>
    </row>
    <row r="21" spans="2:17" x14ac:dyDescent="0.3">
      <c r="B21" s="17">
        <f t="shared" si="1"/>
        <v>13</v>
      </c>
      <c r="C21" s="17" t="str">
        <f>'[1]Table 9'!B15</f>
        <v>201U0035</v>
      </c>
      <c r="D21" s="46" t="str">
        <f>'[1]Table 9'!C15</f>
        <v>MARTINEZ MARIN FRANCISCO JAVIER</v>
      </c>
      <c r="E21" s="46"/>
      <c r="F21" s="46"/>
      <c r="G21" s="46"/>
      <c r="H21" s="46"/>
      <c r="I21" s="46"/>
      <c r="J21" s="16">
        <v>100</v>
      </c>
      <c r="K21" s="16">
        <v>100</v>
      </c>
      <c r="L21" s="16">
        <v>0</v>
      </c>
      <c r="M21" s="16"/>
      <c r="N21" s="16"/>
      <c r="O21" s="16"/>
      <c r="P21" s="16"/>
      <c r="Q21" s="18">
        <f t="shared" si="0"/>
        <v>66.666666666666671</v>
      </c>
    </row>
    <row r="22" spans="2:17" x14ac:dyDescent="0.3">
      <c r="B22" s="17">
        <f t="shared" si="1"/>
        <v>14</v>
      </c>
      <c r="C22" s="17" t="str">
        <f>'[1]Table 9'!B16</f>
        <v>201U0409</v>
      </c>
      <c r="D22" s="46" t="str">
        <f>'[1]Table 9'!C16</f>
        <v>MIL LINARES EMMANUEL DE JESUS</v>
      </c>
      <c r="E22" s="46"/>
      <c r="F22" s="46"/>
      <c r="G22" s="46"/>
      <c r="H22" s="46"/>
      <c r="I22" s="46"/>
      <c r="J22" s="16">
        <v>94</v>
      </c>
      <c r="K22" s="16">
        <v>91</v>
      </c>
      <c r="L22" s="16">
        <v>0</v>
      </c>
      <c r="M22" s="16"/>
      <c r="N22" s="16"/>
      <c r="O22" s="16"/>
      <c r="P22" s="16"/>
      <c r="Q22" s="18">
        <f t="shared" si="0"/>
        <v>61.666666666666664</v>
      </c>
    </row>
    <row r="23" spans="2:17" x14ac:dyDescent="0.3">
      <c r="B23" s="17">
        <f t="shared" si="1"/>
        <v>15</v>
      </c>
      <c r="C23" s="17" t="str">
        <f>'[1]Table 9'!B17</f>
        <v>201U0565</v>
      </c>
      <c r="D23" s="46" t="str">
        <f>'[1]Table 9'!C17</f>
        <v>PEREZ AGUIRRE FATIMA DEL ROSARIO</v>
      </c>
      <c r="E23" s="46"/>
      <c r="F23" s="46"/>
      <c r="G23" s="46"/>
      <c r="H23" s="46"/>
      <c r="I23" s="46"/>
      <c r="J23" s="16">
        <v>82</v>
      </c>
      <c r="K23" s="16">
        <v>71</v>
      </c>
      <c r="L23" s="16">
        <v>0</v>
      </c>
      <c r="M23" s="16"/>
      <c r="N23" s="16"/>
      <c r="O23" s="16"/>
      <c r="P23" s="16"/>
      <c r="Q23" s="18">
        <f t="shared" si="0"/>
        <v>51</v>
      </c>
    </row>
    <row r="24" spans="2:17" x14ac:dyDescent="0.3">
      <c r="B24" s="17">
        <f t="shared" si="1"/>
        <v>16</v>
      </c>
      <c r="C24" s="17" t="str">
        <f>'[1]Table 9'!B18</f>
        <v>201U0042</v>
      </c>
      <c r="D24" s="46" t="str">
        <f>'[1]Table 9'!C18</f>
        <v>PEREZ VAZQUEZ JAQUELIN</v>
      </c>
      <c r="E24" s="46"/>
      <c r="F24" s="46"/>
      <c r="G24" s="46"/>
      <c r="H24" s="46"/>
      <c r="I24" s="46"/>
      <c r="J24" s="16">
        <v>87</v>
      </c>
      <c r="K24" s="16">
        <v>95</v>
      </c>
      <c r="L24" s="16">
        <v>0</v>
      </c>
      <c r="M24" s="16"/>
      <c r="N24" s="16"/>
      <c r="O24" s="16"/>
      <c r="P24" s="16"/>
      <c r="Q24" s="18">
        <f t="shared" si="0"/>
        <v>60.666666666666664</v>
      </c>
    </row>
    <row r="25" spans="2:17" x14ac:dyDescent="0.3">
      <c r="B25" s="17">
        <f t="shared" si="1"/>
        <v>17</v>
      </c>
      <c r="C25" s="17" t="str">
        <f>'[1]Table 9'!B19</f>
        <v>201U0044</v>
      </c>
      <c r="D25" s="46" t="str">
        <f>'[1]Table 9'!C19</f>
        <v>PUCHETA MARCIAL NORA JOSEFINA</v>
      </c>
      <c r="E25" s="46"/>
      <c r="F25" s="46"/>
      <c r="G25" s="46"/>
      <c r="H25" s="46"/>
      <c r="I25" s="46"/>
      <c r="J25" s="16">
        <v>100</v>
      </c>
      <c r="K25" s="16">
        <v>96</v>
      </c>
      <c r="L25" s="16">
        <v>0</v>
      </c>
      <c r="M25" s="16"/>
      <c r="N25" s="16"/>
      <c r="O25" s="16"/>
      <c r="P25" s="16"/>
      <c r="Q25" s="18">
        <f t="shared" si="0"/>
        <v>65.333333333333329</v>
      </c>
    </row>
    <row r="26" spans="2:17" x14ac:dyDescent="0.3">
      <c r="B26" s="17">
        <f t="shared" si="1"/>
        <v>18</v>
      </c>
      <c r="C26" s="17" t="str">
        <f>'[1]Table 9'!B20</f>
        <v>201U0045</v>
      </c>
      <c r="D26" s="46" t="str">
        <f>'[1]Table 9'!C20</f>
        <v>QUINO PAEZ ISAIAS</v>
      </c>
      <c r="E26" s="46"/>
      <c r="F26" s="46"/>
      <c r="G26" s="46"/>
      <c r="H26" s="46"/>
      <c r="I26" s="46"/>
      <c r="J26" s="16">
        <v>89</v>
      </c>
      <c r="K26" s="16">
        <v>96</v>
      </c>
      <c r="L26" s="16">
        <v>0</v>
      </c>
      <c r="M26" s="16"/>
      <c r="N26" s="16"/>
      <c r="O26" s="16"/>
      <c r="P26" s="16"/>
      <c r="Q26" s="18">
        <f t="shared" si="0"/>
        <v>61.666666666666664</v>
      </c>
    </row>
    <row r="27" spans="2:17" x14ac:dyDescent="0.3">
      <c r="B27" s="17">
        <f t="shared" si="1"/>
        <v>19</v>
      </c>
      <c r="C27" s="17" t="str">
        <f>'[1]Table 9'!B21</f>
        <v>181U0078</v>
      </c>
      <c r="D27" s="46" t="str">
        <f>'[1]Table 9'!C21</f>
        <v>SANCHEZ HERNANDEZ ALEJANDRO DE JESUS</v>
      </c>
      <c r="E27" s="46"/>
      <c r="F27" s="46"/>
      <c r="G27" s="46"/>
      <c r="H27" s="46"/>
      <c r="I27" s="46"/>
      <c r="J27" s="19">
        <v>0</v>
      </c>
      <c r="K27" s="19">
        <v>0</v>
      </c>
      <c r="L27" s="16">
        <v>0</v>
      </c>
      <c r="M27" s="16"/>
      <c r="N27" s="16"/>
      <c r="O27" s="16"/>
      <c r="P27" s="16"/>
      <c r="Q27" s="18">
        <f t="shared" si="0"/>
        <v>0</v>
      </c>
    </row>
    <row r="28" spans="2:17" x14ac:dyDescent="0.3">
      <c r="B28" s="17">
        <f t="shared" si="1"/>
        <v>20</v>
      </c>
      <c r="C28" s="17" t="str">
        <f>'[1]Table 9'!B22</f>
        <v>201U0049</v>
      </c>
      <c r="D28" s="46" t="str">
        <f>'[1]Table 9'!C22</f>
        <v>TOLEN ARREZ CITLALY</v>
      </c>
      <c r="E28" s="46"/>
      <c r="F28" s="46"/>
      <c r="G28" s="46"/>
      <c r="H28" s="46"/>
      <c r="I28" s="46"/>
      <c r="J28" s="16">
        <v>100</v>
      </c>
      <c r="K28" s="16">
        <v>100</v>
      </c>
      <c r="L28" s="16">
        <v>0</v>
      </c>
      <c r="M28" s="16"/>
      <c r="N28" s="16"/>
      <c r="O28" s="16"/>
      <c r="P28" s="16"/>
      <c r="Q28" s="18">
        <f t="shared" si="0"/>
        <v>66.666666666666671</v>
      </c>
    </row>
    <row r="29" spans="2:17" x14ac:dyDescent="0.3">
      <c r="B29" s="17">
        <f t="shared" si="1"/>
        <v>21</v>
      </c>
      <c r="C29" s="17" t="str">
        <f>'[1]Table 9'!B23</f>
        <v>201U0053</v>
      </c>
      <c r="D29" s="46" t="str">
        <f>'[1]Table 9'!C23</f>
        <v>VELASCO HERRERA MANUEL OCTAVIO</v>
      </c>
      <c r="E29" s="46"/>
      <c r="F29" s="46"/>
      <c r="G29" s="46"/>
      <c r="H29" s="46"/>
      <c r="I29" s="46"/>
      <c r="J29" s="16">
        <v>83</v>
      </c>
      <c r="K29" s="16">
        <v>96</v>
      </c>
      <c r="L29" s="16">
        <v>0</v>
      </c>
      <c r="M29" s="16"/>
      <c r="N29" s="16"/>
      <c r="O29" s="16"/>
      <c r="P29" s="16"/>
      <c r="Q29" s="18">
        <f t="shared" si="0"/>
        <v>59.666666666666664</v>
      </c>
    </row>
    <row r="30" spans="2:17" x14ac:dyDescent="0.3">
      <c r="B30" s="17">
        <f t="shared" si="1"/>
        <v>22</v>
      </c>
      <c r="C30" s="17" t="str">
        <f>'[1]Table 9'!B24</f>
        <v>201U0413</v>
      </c>
      <c r="D30" s="46" t="str">
        <f>'[1]Table 9'!C24</f>
        <v>VERDEJO ORTIZ JOSE SANTIAGO</v>
      </c>
      <c r="E30" s="46"/>
      <c r="F30" s="46"/>
      <c r="G30" s="46"/>
      <c r="H30" s="46"/>
      <c r="I30" s="46"/>
      <c r="J30" s="16">
        <v>83</v>
      </c>
      <c r="K30" s="16">
        <v>96</v>
      </c>
      <c r="L30" s="16">
        <v>0</v>
      </c>
      <c r="M30" s="16"/>
      <c r="N30" s="16"/>
      <c r="O30" s="16"/>
      <c r="P30" s="16"/>
      <c r="Q30" s="18">
        <f t="shared" si="0"/>
        <v>59.666666666666664</v>
      </c>
    </row>
    <row r="31" spans="2:17" x14ac:dyDescent="0.3">
      <c r="B31" s="17">
        <f t="shared" si="1"/>
        <v>23</v>
      </c>
      <c r="C31" s="17" t="str">
        <f>'[1]Table 9'!B25</f>
        <v>201U0054</v>
      </c>
      <c r="D31" s="46" t="str">
        <f>'[1]Table 9'!C25</f>
        <v>VILLEGAS IXTEPAN EDER DE JESUS</v>
      </c>
      <c r="E31" s="46"/>
      <c r="F31" s="46"/>
      <c r="G31" s="46"/>
      <c r="H31" s="46"/>
      <c r="I31" s="46"/>
      <c r="J31" s="16">
        <v>89</v>
      </c>
      <c r="K31" s="16">
        <v>95</v>
      </c>
      <c r="L31" s="16">
        <v>0</v>
      </c>
      <c r="M31" s="16"/>
      <c r="N31" s="16"/>
      <c r="O31" s="16"/>
      <c r="P31" s="16"/>
      <c r="Q31" s="18">
        <f t="shared" si="0"/>
        <v>61.333333333333336</v>
      </c>
    </row>
    <row r="32" spans="2:17" x14ac:dyDescent="0.3">
      <c r="B32" s="17">
        <f t="shared" si="1"/>
        <v>24</v>
      </c>
      <c r="C32" s="17"/>
      <c r="D32" s="51"/>
      <c r="E32" s="51"/>
      <c r="F32" s="51"/>
      <c r="G32" s="51"/>
      <c r="H32" s="51"/>
      <c r="I32" s="51"/>
      <c r="J32" s="16"/>
      <c r="K32" s="16"/>
      <c r="L32" s="16"/>
      <c r="M32" s="16"/>
      <c r="N32" s="16"/>
      <c r="O32" s="16"/>
      <c r="P32" s="16"/>
      <c r="Q32" s="18"/>
    </row>
    <row r="33" spans="2:17" x14ac:dyDescent="0.3">
      <c r="B33" s="17">
        <f t="shared" si="1"/>
        <v>25</v>
      </c>
      <c r="C33" s="17"/>
      <c r="D33" s="51"/>
      <c r="E33" s="51"/>
      <c r="F33" s="51"/>
      <c r="G33" s="51"/>
      <c r="H33" s="51"/>
      <c r="I33" s="51"/>
      <c r="J33" s="16"/>
      <c r="K33" s="16"/>
      <c r="L33" s="16"/>
      <c r="M33" s="16"/>
      <c r="N33" s="16"/>
      <c r="O33" s="16"/>
      <c r="P33" s="16"/>
      <c r="Q33" s="18"/>
    </row>
    <row r="34" spans="2:17" x14ac:dyDescent="0.3">
      <c r="B34" s="17">
        <f t="shared" si="1"/>
        <v>26</v>
      </c>
      <c r="C34" s="17"/>
      <c r="D34" s="51"/>
      <c r="E34" s="51"/>
      <c r="F34" s="51"/>
      <c r="G34" s="51"/>
      <c r="H34" s="51"/>
      <c r="I34" s="51"/>
      <c r="J34" s="16"/>
      <c r="K34" s="16"/>
      <c r="L34" s="16"/>
      <c r="M34" s="16"/>
      <c r="N34" s="16"/>
      <c r="O34" s="16"/>
      <c r="P34" s="16"/>
      <c r="Q34" s="18"/>
    </row>
    <row r="35" spans="2:17" x14ac:dyDescent="0.3">
      <c r="B35" s="17">
        <f t="shared" si="1"/>
        <v>27</v>
      </c>
      <c r="C35" s="17"/>
      <c r="D35" s="51"/>
      <c r="E35" s="51"/>
      <c r="F35" s="51"/>
      <c r="G35" s="51"/>
      <c r="H35" s="51"/>
      <c r="I35" s="51"/>
      <c r="J35" s="16"/>
      <c r="K35" s="16"/>
      <c r="L35" s="16"/>
      <c r="M35" s="16"/>
      <c r="N35" s="16"/>
      <c r="O35" s="16"/>
      <c r="P35" s="16"/>
      <c r="Q35" s="18"/>
    </row>
    <row r="36" spans="2:17" x14ac:dyDescent="0.3">
      <c r="B36" s="20"/>
      <c r="C36" s="49"/>
      <c r="D36" s="49"/>
      <c r="E36" s="21"/>
      <c r="F36" s="20"/>
      <c r="G36" s="20"/>
      <c r="H36" s="32" t="s">
        <v>18</v>
      </c>
      <c r="I36" s="32"/>
      <c r="J36" s="12">
        <f t="shared" ref="J36:Q36" si="2">COUNTIF(J9:J35,"&gt;=70")</f>
        <v>22</v>
      </c>
      <c r="K36" s="12">
        <f t="shared" si="2"/>
        <v>22</v>
      </c>
      <c r="L36" s="12">
        <f t="shared" si="2"/>
        <v>0</v>
      </c>
      <c r="M36" s="12">
        <f t="shared" si="2"/>
        <v>0</v>
      </c>
      <c r="N36" s="12">
        <f t="shared" si="2"/>
        <v>0</v>
      </c>
      <c r="O36" s="12">
        <f t="shared" si="2"/>
        <v>0</v>
      </c>
      <c r="P36" s="12">
        <f t="shared" si="2"/>
        <v>0</v>
      </c>
      <c r="Q36" s="13">
        <f t="shared" si="2"/>
        <v>0</v>
      </c>
    </row>
    <row r="37" spans="2:17" x14ac:dyDescent="0.3">
      <c r="B37" s="20"/>
      <c r="C37" s="49"/>
      <c r="D37" s="49"/>
      <c r="E37" s="22"/>
      <c r="F37" s="20"/>
      <c r="G37" s="20"/>
      <c r="H37" s="33" t="s">
        <v>19</v>
      </c>
      <c r="I37" s="33"/>
      <c r="J37" s="14">
        <f t="shared" ref="J37:Q37" si="3">COUNTIF(J9:J35,"&lt;70")</f>
        <v>1</v>
      </c>
      <c r="K37" s="14">
        <f t="shared" si="3"/>
        <v>1</v>
      </c>
      <c r="L37" s="14">
        <f t="shared" si="3"/>
        <v>23</v>
      </c>
      <c r="M37" s="14">
        <f t="shared" si="3"/>
        <v>0</v>
      </c>
      <c r="N37" s="14">
        <f t="shared" si="3"/>
        <v>0</v>
      </c>
      <c r="O37" s="14">
        <f t="shared" si="3"/>
        <v>0</v>
      </c>
      <c r="P37" s="14">
        <f t="shared" si="3"/>
        <v>0</v>
      </c>
      <c r="Q37" s="14">
        <f t="shared" si="3"/>
        <v>23</v>
      </c>
    </row>
    <row r="38" spans="2:17" x14ac:dyDescent="0.3">
      <c r="B38" s="20"/>
      <c r="C38" s="49"/>
      <c r="D38" s="49"/>
      <c r="E38" s="49"/>
      <c r="F38" s="20"/>
      <c r="G38" s="20"/>
      <c r="H38" s="33" t="s">
        <v>20</v>
      </c>
      <c r="I38" s="33"/>
      <c r="J38" s="14">
        <f t="shared" ref="J38:Q38" si="4">COUNT(J9:J35)</f>
        <v>23</v>
      </c>
      <c r="K38" s="14">
        <f t="shared" si="4"/>
        <v>23</v>
      </c>
      <c r="L38" s="14">
        <f t="shared" si="4"/>
        <v>23</v>
      </c>
      <c r="M38" s="14">
        <f t="shared" si="4"/>
        <v>0</v>
      </c>
      <c r="N38" s="14">
        <f t="shared" si="4"/>
        <v>0</v>
      </c>
      <c r="O38" s="14">
        <f t="shared" si="4"/>
        <v>0</v>
      </c>
      <c r="P38" s="14">
        <f t="shared" si="4"/>
        <v>0</v>
      </c>
      <c r="Q38" s="14">
        <f t="shared" si="4"/>
        <v>23</v>
      </c>
    </row>
    <row r="39" spans="2:17" x14ac:dyDescent="0.3">
      <c r="B39" s="20"/>
      <c r="C39" s="49"/>
      <c r="D39" s="49"/>
      <c r="E39" s="21"/>
      <c r="F39" s="20"/>
      <c r="G39" s="20"/>
      <c r="H39" s="34" t="s">
        <v>15</v>
      </c>
      <c r="I39" s="34"/>
      <c r="J39" s="15">
        <f>J36/J38</f>
        <v>0.95652173913043481</v>
      </c>
      <c r="K39" s="9">
        <f t="shared" ref="K39:Q39" si="5">K36/K38</f>
        <v>0.95652173913043481</v>
      </c>
      <c r="L39" s="9">
        <f t="shared" si="5"/>
        <v>0</v>
      </c>
      <c r="M39" s="9" t="e">
        <f t="shared" si="5"/>
        <v>#DIV/0!</v>
      </c>
      <c r="N39" s="9" t="e">
        <f t="shared" si="5"/>
        <v>#DIV/0!</v>
      </c>
      <c r="O39" s="9" t="e">
        <f t="shared" si="5"/>
        <v>#DIV/0!</v>
      </c>
      <c r="P39" s="9" t="e">
        <f t="shared" si="5"/>
        <v>#DIV/0!</v>
      </c>
      <c r="Q39" s="9">
        <f t="shared" si="5"/>
        <v>0</v>
      </c>
    </row>
    <row r="40" spans="2:17" x14ac:dyDescent="0.3">
      <c r="B40" s="20"/>
      <c r="C40" s="49"/>
      <c r="D40" s="49"/>
      <c r="E40" s="21"/>
      <c r="F40" s="20"/>
      <c r="G40" s="20"/>
      <c r="H40" s="34" t="s">
        <v>16</v>
      </c>
      <c r="I40" s="34"/>
      <c r="J40" s="15">
        <f>J37/J38</f>
        <v>4.3478260869565216E-2</v>
      </c>
      <c r="K40" s="15">
        <f t="shared" ref="K40:Q40" si="6">K37/K38</f>
        <v>4.3478260869565216E-2</v>
      </c>
      <c r="L40" s="9">
        <f t="shared" si="6"/>
        <v>1</v>
      </c>
      <c r="M40" s="9" t="e">
        <f t="shared" si="6"/>
        <v>#DIV/0!</v>
      </c>
      <c r="N40" s="9" t="e">
        <f t="shared" si="6"/>
        <v>#DIV/0!</v>
      </c>
      <c r="O40" s="9" t="e">
        <f t="shared" si="6"/>
        <v>#DIV/0!</v>
      </c>
      <c r="P40" s="9" t="e">
        <f t="shared" si="6"/>
        <v>#DIV/0!</v>
      </c>
      <c r="Q40" s="9">
        <f t="shared" si="6"/>
        <v>1</v>
      </c>
    </row>
    <row r="41" spans="2:17" x14ac:dyDescent="0.3">
      <c r="C41" s="28"/>
      <c r="D41" s="28"/>
      <c r="E41" s="6"/>
    </row>
    <row r="42" spans="2:17" x14ac:dyDescent="0.3">
      <c r="C42" s="1"/>
      <c r="D42" s="1"/>
      <c r="E42" s="6"/>
    </row>
    <row r="43" spans="2:17" x14ac:dyDescent="0.3">
      <c r="J43" s="35"/>
      <c r="K43" s="35"/>
      <c r="L43" s="35"/>
      <c r="M43" s="35"/>
      <c r="N43" s="35"/>
      <c r="O43" s="35"/>
      <c r="P43" s="35"/>
    </row>
    <row r="44" spans="2:17" x14ac:dyDescent="0.3">
      <c r="J44" s="52" t="s">
        <v>17</v>
      </c>
      <c r="K44" s="52"/>
      <c r="L44" s="52"/>
      <c r="M44" s="52"/>
      <c r="N44" s="52"/>
      <c r="O44" s="52"/>
      <c r="P44" s="52"/>
    </row>
  </sheetData>
  <mergeCells count="49">
    <mergeCell ref="C40:D40"/>
    <mergeCell ref="H40:I40"/>
    <mergeCell ref="C41:D41"/>
    <mergeCell ref="J43:P43"/>
    <mergeCell ref="J44:P44"/>
    <mergeCell ref="C37:D37"/>
    <mergeCell ref="H37:I37"/>
    <mergeCell ref="C38:E38"/>
    <mergeCell ref="H38:I38"/>
    <mergeCell ref="C39:D39"/>
    <mergeCell ref="H39:I39"/>
    <mergeCell ref="C36:D36"/>
    <mergeCell ref="H36:I3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3"/>
  <sheetViews>
    <sheetView topLeftCell="A4" zoomScale="90" zoomScaleNormal="90" workbookViewId="0">
      <selection activeCell="S28" sqref="S2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7.66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ht="28.8" customHeight="1" x14ac:dyDescent="0.3">
      <c r="C4" s="20" t="s">
        <v>0</v>
      </c>
      <c r="D4" s="50" t="s">
        <v>27</v>
      </c>
      <c r="E4" s="50"/>
      <c r="F4" s="50"/>
      <c r="G4" s="50"/>
      <c r="H4" s="20"/>
      <c r="I4" s="20" t="s">
        <v>1</v>
      </c>
      <c r="J4" s="36" t="s">
        <v>30</v>
      </c>
      <c r="K4" s="36"/>
      <c r="L4" s="20"/>
      <c r="M4" s="24" t="s">
        <v>2</v>
      </c>
      <c r="N4" s="44">
        <v>45258</v>
      </c>
      <c r="O4" s="44"/>
      <c r="P4" s="20"/>
      <c r="Q4" s="20"/>
    </row>
    <row r="5" spans="2:18" ht="6.75" customHeight="1" x14ac:dyDescent="0.3">
      <c r="C5" s="20"/>
      <c r="D5" s="23"/>
      <c r="E5" s="23"/>
      <c r="F5" s="23"/>
      <c r="G5" s="23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18" ht="30.6" customHeight="1" x14ac:dyDescent="0.3">
      <c r="C6" s="20" t="s">
        <v>3</v>
      </c>
      <c r="D6" s="50" t="s">
        <v>25</v>
      </c>
      <c r="E6" s="50"/>
      <c r="F6" s="50"/>
      <c r="G6" s="50"/>
      <c r="H6" s="20"/>
      <c r="I6" s="49" t="s">
        <v>21</v>
      </c>
      <c r="J6" s="49"/>
      <c r="K6" s="53" t="s">
        <v>31</v>
      </c>
      <c r="L6" s="53"/>
      <c r="M6" s="53"/>
      <c r="N6" s="53"/>
      <c r="O6" s="53"/>
      <c r="P6" s="53"/>
      <c r="Q6" s="20"/>
    </row>
    <row r="7" spans="2:18" ht="11.25" customHeight="1" x14ac:dyDescent="0.3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18" x14ac:dyDescent="0.3">
      <c r="B8" s="8" t="s">
        <v>4</v>
      </c>
      <c r="C8" s="10" t="s">
        <v>6</v>
      </c>
      <c r="D8" s="45" t="s">
        <v>5</v>
      </c>
      <c r="E8" s="45"/>
      <c r="F8" s="45"/>
      <c r="G8" s="45"/>
      <c r="H8" s="45"/>
      <c r="I8" s="45"/>
      <c r="J8" s="11" t="s">
        <v>7</v>
      </c>
      <c r="K8" s="11" t="s">
        <v>10</v>
      </c>
      <c r="L8" s="11" t="s">
        <v>11</v>
      </c>
      <c r="M8" s="11"/>
      <c r="N8" s="11"/>
      <c r="O8" s="11"/>
      <c r="P8" s="11"/>
      <c r="Q8" s="11" t="s">
        <v>22</v>
      </c>
    </row>
    <row r="9" spans="2:18" x14ac:dyDescent="0.3">
      <c r="B9" s="17">
        <v>1</v>
      </c>
      <c r="C9" s="17" t="str">
        <f>'[1]Table 14'!B3</f>
        <v>201U0011</v>
      </c>
      <c r="D9" s="46" t="str">
        <f>'[1]Table 14'!C3</f>
        <v>CHAGALA LUCHO ISIS IMELDA</v>
      </c>
      <c r="E9" s="46"/>
      <c r="F9" s="46"/>
      <c r="G9" s="46"/>
      <c r="H9" s="46"/>
      <c r="I9" s="46"/>
      <c r="J9" s="16">
        <v>100</v>
      </c>
      <c r="K9" s="16">
        <v>85</v>
      </c>
      <c r="L9" s="16">
        <v>0</v>
      </c>
      <c r="M9" s="16"/>
      <c r="N9" s="16"/>
      <c r="O9" s="16"/>
      <c r="P9" s="16"/>
      <c r="Q9" s="18">
        <f>SUM(J9:L9)/3</f>
        <v>61.666666666666664</v>
      </c>
    </row>
    <row r="10" spans="2:18" x14ac:dyDescent="0.3">
      <c r="B10" s="17">
        <f>B9+1</f>
        <v>2</v>
      </c>
      <c r="C10" s="17" t="str">
        <f>'[1]Table 14'!B4</f>
        <v>201U0012</v>
      </c>
      <c r="D10" s="46" t="str">
        <f>'[1]Table 14'!C4</f>
        <v>CHAGALA MARTINEZ MARCOS</v>
      </c>
      <c r="E10" s="46"/>
      <c r="F10" s="46"/>
      <c r="G10" s="46"/>
      <c r="H10" s="46"/>
      <c r="I10" s="46"/>
      <c r="J10" s="16">
        <v>98</v>
      </c>
      <c r="K10" s="16">
        <v>89</v>
      </c>
      <c r="L10" s="16">
        <v>0</v>
      </c>
      <c r="M10" s="16"/>
      <c r="N10" s="16"/>
      <c r="O10" s="16"/>
      <c r="P10" s="16"/>
      <c r="Q10" s="18">
        <f t="shared" ref="Q10:Q28" si="0">SUM(J10:L10)/3</f>
        <v>62.333333333333336</v>
      </c>
    </row>
    <row r="11" spans="2:18" x14ac:dyDescent="0.3">
      <c r="B11" s="17">
        <f t="shared" ref="B11:B34" si="1">B10+1</f>
        <v>3</v>
      </c>
      <c r="C11" s="17" t="str">
        <f>'[1]Table 14'!B5</f>
        <v>191U0018</v>
      </c>
      <c r="D11" s="46" t="str">
        <f>'[1]Table 14'!C5</f>
        <v>CHIGUIL HERNANDEZ EDUARDO MANUEL</v>
      </c>
      <c r="E11" s="46"/>
      <c r="F11" s="46"/>
      <c r="G11" s="46"/>
      <c r="H11" s="46"/>
      <c r="I11" s="46"/>
      <c r="J11" s="26">
        <v>74</v>
      </c>
      <c r="K11" s="16">
        <v>93</v>
      </c>
      <c r="L11" s="16">
        <v>0</v>
      </c>
      <c r="M11" s="16"/>
      <c r="N11" s="16"/>
      <c r="O11" s="16"/>
      <c r="P11" s="16"/>
      <c r="Q11" s="18">
        <f t="shared" si="0"/>
        <v>55.666666666666664</v>
      </c>
    </row>
    <row r="12" spans="2:18" x14ac:dyDescent="0.3">
      <c r="B12" s="17">
        <f t="shared" si="1"/>
        <v>4</v>
      </c>
      <c r="C12" s="17" t="str">
        <f>'[1]Table 14'!B6</f>
        <v>211U0002</v>
      </c>
      <c r="D12" s="46" t="str">
        <f>'[1]Table 14'!C6</f>
        <v>CRUZ TEPACH ITZEL  MARIANA</v>
      </c>
      <c r="E12" s="46"/>
      <c r="F12" s="46"/>
      <c r="G12" s="46"/>
      <c r="H12" s="46"/>
      <c r="I12" s="46"/>
      <c r="J12" s="16">
        <v>81</v>
      </c>
      <c r="K12" s="16">
        <v>80</v>
      </c>
      <c r="L12" s="16">
        <v>0</v>
      </c>
      <c r="M12" s="16"/>
      <c r="N12" s="16"/>
      <c r="O12" s="16"/>
      <c r="P12" s="16"/>
      <c r="Q12" s="18">
        <f t="shared" si="0"/>
        <v>53.666666666666664</v>
      </c>
    </row>
    <row r="13" spans="2:18" x14ac:dyDescent="0.3">
      <c r="B13" s="17">
        <f t="shared" si="1"/>
        <v>5</v>
      </c>
      <c r="C13" s="17" t="str">
        <f>'[1]Table 14'!B7</f>
        <v>201U0019</v>
      </c>
      <c r="D13" s="46" t="str">
        <f>'[1]Table 14'!C7</f>
        <v>FONSECA CRUZ ISRAEL</v>
      </c>
      <c r="E13" s="46"/>
      <c r="F13" s="46"/>
      <c r="G13" s="46"/>
      <c r="H13" s="46"/>
      <c r="I13" s="46"/>
      <c r="J13" s="16">
        <v>74</v>
      </c>
      <c r="K13" s="16">
        <v>81</v>
      </c>
      <c r="L13" s="16">
        <v>0</v>
      </c>
      <c r="M13" s="16"/>
      <c r="N13" s="16"/>
      <c r="O13" s="16"/>
      <c r="P13" s="16"/>
      <c r="Q13" s="18">
        <f t="shared" si="0"/>
        <v>51.666666666666664</v>
      </c>
    </row>
    <row r="14" spans="2:18" x14ac:dyDescent="0.3">
      <c r="B14" s="17">
        <f t="shared" si="1"/>
        <v>6</v>
      </c>
      <c r="C14" s="17" t="str">
        <f>'[1]Table 14'!B8</f>
        <v>201U0020</v>
      </c>
      <c r="D14" s="46" t="str">
        <f>'[1]Table 14'!C8</f>
        <v>GARCÍA REYES KARLA PAOLA</v>
      </c>
      <c r="E14" s="46"/>
      <c r="F14" s="46"/>
      <c r="G14" s="46"/>
      <c r="H14" s="46"/>
      <c r="I14" s="46"/>
      <c r="J14" s="16">
        <v>98</v>
      </c>
      <c r="K14" s="16">
        <v>93</v>
      </c>
      <c r="L14" s="16">
        <v>0</v>
      </c>
      <c r="M14" s="16"/>
      <c r="N14" s="16"/>
      <c r="O14" s="16"/>
      <c r="P14" s="16"/>
      <c r="Q14" s="18">
        <f t="shared" si="0"/>
        <v>63.666666666666664</v>
      </c>
    </row>
    <row r="15" spans="2:18" x14ac:dyDescent="0.3">
      <c r="B15" s="17">
        <f t="shared" si="1"/>
        <v>7</v>
      </c>
      <c r="C15" s="17" t="str">
        <f>'[1]Table 14'!B9</f>
        <v>211U0003</v>
      </c>
      <c r="D15" s="46" t="str">
        <f>'[1]Table 14'!C9</f>
        <v>GOXCON SOSA JOSE ANGEL</v>
      </c>
      <c r="E15" s="46"/>
      <c r="F15" s="46"/>
      <c r="G15" s="46"/>
      <c r="H15" s="46"/>
      <c r="I15" s="46"/>
      <c r="J15" s="16">
        <v>79</v>
      </c>
      <c r="K15" s="16">
        <v>88</v>
      </c>
      <c r="L15" s="16">
        <v>0</v>
      </c>
      <c r="M15" s="16"/>
      <c r="N15" s="16"/>
      <c r="O15" s="16"/>
      <c r="P15" s="16"/>
      <c r="Q15" s="18">
        <f t="shared" si="0"/>
        <v>55.666666666666664</v>
      </c>
    </row>
    <row r="16" spans="2:18" x14ac:dyDescent="0.3">
      <c r="B16" s="17">
        <f t="shared" si="1"/>
        <v>8</v>
      </c>
      <c r="C16" s="17" t="str">
        <f>'[1]Table 14'!B10</f>
        <v>201U0022</v>
      </c>
      <c r="D16" s="46" t="str">
        <f>'[1]Table 14'!C10</f>
        <v>GOXCON XOLOT GERARDO</v>
      </c>
      <c r="E16" s="46"/>
      <c r="F16" s="46"/>
      <c r="G16" s="46"/>
      <c r="H16" s="46"/>
      <c r="I16" s="46"/>
      <c r="J16" s="16">
        <v>83</v>
      </c>
      <c r="K16" s="16">
        <v>84</v>
      </c>
      <c r="L16" s="16">
        <v>0</v>
      </c>
      <c r="M16" s="16"/>
      <c r="N16" s="16"/>
      <c r="O16" s="16"/>
      <c r="P16" s="16"/>
      <c r="Q16" s="18">
        <f t="shared" si="0"/>
        <v>55.666666666666664</v>
      </c>
    </row>
    <row r="17" spans="2:17" x14ac:dyDescent="0.3">
      <c r="B17" s="17">
        <f t="shared" si="1"/>
        <v>9</v>
      </c>
      <c r="C17" s="17" t="str">
        <f>'[1]Table 14'!B11</f>
        <v>191U0034</v>
      </c>
      <c r="D17" s="46" t="str">
        <f>'[1]Table 14'!C11</f>
        <v>GUTIERREZ ARRES HEVER DE JESUS</v>
      </c>
      <c r="E17" s="46"/>
      <c r="F17" s="46"/>
      <c r="G17" s="46"/>
      <c r="H17" s="46"/>
      <c r="I17" s="46"/>
      <c r="J17" s="16">
        <v>72</v>
      </c>
      <c r="K17" s="16">
        <v>85</v>
      </c>
      <c r="L17" s="16">
        <v>0</v>
      </c>
      <c r="M17" s="16"/>
      <c r="N17" s="16"/>
      <c r="O17" s="16"/>
      <c r="P17" s="16"/>
      <c r="Q17" s="18">
        <f t="shared" si="0"/>
        <v>52.333333333333336</v>
      </c>
    </row>
    <row r="18" spans="2:17" x14ac:dyDescent="0.3">
      <c r="B18" s="17">
        <f t="shared" si="1"/>
        <v>10</v>
      </c>
      <c r="C18" s="17" t="str">
        <f>'[1]Table 14'!B12</f>
        <v>201U0028</v>
      </c>
      <c r="D18" s="46" t="str">
        <f>'[1]Table 14'!C12</f>
        <v>HERRERA PEREZ CARLOS ALBERTO</v>
      </c>
      <c r="E18" s="46"/>
      <c r="F18" s="46"/>
      <c r="G18" s="46"/>
      <c r="H18" s="46"/>
      <c r="I18" s="46"/>
      <c r="J18" s="16">
        <v>82</v>
      </c>
      <c r="K18" s="16">
        <v>84</v>
      </c>
      <c r="L18" s="16">
        <v>0</v>
      </c>
      <c r="M18" s="16"/>
      <c r="N18" s="16"/>
      <c r="O18" s="16"/>
      <c r="P18" s="16"/>
      <c r="Q18" s="18">
        <f t="shared" si="0"/>
        <v>55.333333333333336</v>
      </c>
    </row>
    <row r="19" spans="2:17" x14ac:dyDescent="0.3">
      <c r="B19" s="17">
        <f t="shared" si="1"/>
        <v>11</v>
      </c>
      <c r="C19" s="17" t="str">
        <f>'[1]Table 14'!B13</f>
        <v>201U0030</v>
      </c>
      <c r="D19" s="46" t="str">
        <f>'[1]Table 14'!C13</f>
        <v>JAUREGUI SERRANO JULIANA</v>
      </c>
      <c r="E19" s="46"/>
      <c r="F19" s="46"/>
      <c r="G19" s="46"/>
      <c r="H19" s="46"/>
      <c r="I19" s="46"/>
      <c r="J19" s="16">
        <v>97</v>
      </c>
      <c r="K19" s="16">
        <v>80</v>
      </c>
      <c r="L19" s="16">
        <v>0</v>
      </c>
      <c r="M19" s="16"/>
      <c r="N19" s="16"/>
      <c r="O19" s="16"/>
      <c r="P19" s="16"/>
      <c r="Q19" s="18">
        <f t="shared" si="0"/>
        <v>59</v>
      </c>
    </row>
    <row r="20" spans="2:17" x14ac:dyDescent="0.3">
      <c r="B20" s="17">
        <f t="shared" si="1"/>
        <v>12</v>
      </c>
      <c r="C20" s="17" t="str">
        <f>'[1]Table 14'!B14</f>
        <v>201U0033</v>
      </c>
      <c r="D20" s="46" t="str">
        <f>'[1]Table 14'!C14</f>
        <v>MARCIAL FABIAN JOSELYN</v>
      </c>
      <c r="E20" s="46"/>
      <c r="F20" s="46"/>
      <c r="G20" s="46"/>
      <c r="H20" s="46"/>
      <c r="I20" s="46"/>
      <c r="J20" s="16">
        <v>91</v>
      </c>
      <c r="K20" s="16">
        <v>93</v>
      </c>
      <c r="L20" s="16">
        <v>0</v>
      </c>
      <c r="M20" s="16"/>
      <c r="N20" s="16"/>
      <c r="O20" s="16"/>
      <c r="P20" s="16"/>
      <c r="Q20" s="18">
        <f t="shared" si="0"/>
        <v>61.333333333333336</v>
      </c>
    </row>
    <row r="21" spans="2:17" x14ac:dyDescent="0.3">
      <c r="B21" s="17">
        <f t="shared" si="1"/>
        <v>13</v>
      </c>
      <c r="C21" s="17" t="str">
        <f>'[1]Table 14'!B15</f>
        <v>201U0034</v>
      </c>
      <c r="D21" s="46" t="str">
        <f>'[1]Table 14'!C15</f>
        <v>MARTINEZ GOLPE ALESSANDRA</v>
      </c>
      <c r="E21" s="46"/>
      <c r="F21" s="46"/>
      <c r="G21" s="46"/>
      <c r="H21" s="46"/>
      <c r="I21" s="46"/>
      <c r="J21" s="16">
        <v>75</v>
      </c>
      <c r="K21" s="16">
        <v>70</v>
      </c>
      <c r="L21" s="16">
        <v>0</v>
      </c>
      <c r="M21" s="16"/>
      <c r="N21" s="16"/>
      <c r="O21" s="16"/>
      <c r="P21" s="16"/>
      <c r="Q21" s="18">
        <f t="shared" si="0"/>
        <v>48.333333333333336</v>
      </c>
    </row>
    <row r="22" spans="2:17" x14ac:dyDescent="0.3">
      <c r="B22" s="17">
        <f t="shared" si="1"/>
        <v>14</v>
      </c>
      <c r="C22" s="17" t="str">
        <f>'[1]Table 14'!B16</f>
        <v>201U0036</v>
      </c>
      <c r="D22" s="46" t="str">
        <f>'[1]Table 14'!C16</f>
        <v>MARTINEZ SOLIS ADDIEL DE JESUS</v>
      </c>
      <c r="E22" s="46"/>
      <c r="F22" s="46"/>
      <c r="G22" s="46"/>
      <c r="H22" s="46"/>
      <c r="I22" s="46"/>
      <c r="J22" s="16">
        <v>79</v>
      </c>
      <c r="K22" s="16">
        <v>89</v>
      </c>
      <c r="L22" s="16">
        <v>0</v>
      </c>
      <c r="M22" s="16"/>
      <c r="N22" s="16"/>
      <c r="O22" s="16"/>
      <c r="P22" s="16"/>
      <c r="Q22" s="18">
        <f t="shared" si="0"/>
        <v>56</v>
      </c>
    </row>
    <row r="23" spans="2:17" x14ac:dyDescent="0.3">
      <c r="B23" s="17">
        <f t="shared" si="1"/>
        <v>15</v>
      </c>
      <c r="C23" s="17" t="str">
        <f>'[1]Table 14'!B17</f>
        <v>201U0037</v>
      </c>
      <c r="D23" s="46" t="str">
        <f>'[1]Table 14'!C17</f>
        <v>MARTINEZ VAZQUEZ VICTOR UBALDO</v>
      </c>
      <c r="E23" s="46"/>
      <c r="F23" s="46"/>
      <c r="G23" s="46"/>
      <c r="H23" s="46"/>
      <c r="I23" s="46"/>
      <c r="J23" s="16">
        <v>78</v>
      </c>
      <c r="K23" s="16">
        <v>80</v>
      </c>
      <c r="L23" s="16">
        <v>0</v>
      </c>
      <c r="M23" s="16"/>
      <c r="N23" s="16"/>
      <c r="O23" s="16"/>
      <c r="P23" s="16"/>
      <c r="Q23" s="18">
        <f t="shared" si="0"/>
        <v>52.666666666666664</v>
      </c>
    </row>
    <row r="24" spans="2:17" x14ac:dyDescent="0.3">
      <c r="B24" s="17">
        <f t="shared" si="1"/>
        <v>16</v>
      </c>
      <c r="C24" s="17" t="str">
        <f>'[1]Table 14'!B18</f>
        <v>201U0520</v>
      </c>
      <c r="D24" s="46" t="str">
        <f>'[1]Table 14'!C18</f>
        <v>ORGANISTA BELLI EDWIN</v>
      </c>
      <c r="E24" s="46"/>
      <c r="F24" s="46"/>
      <c r="G24" s="46"/>
      <c r="H24" s="46"/>
      <c r="I24" s="46"/>
      <c r="J24" s="16">
        <v>78</v>
      </c>
      <c r="K24" s="16">
        <v>89</v>
      </c>
      <c r="L24" s="16">
        <v>0</v>
      </c>
      <c r="M24" s="16"/>
      <c r="N24" s="16"/>
      <c r="O24" s="16"/>
      <c r="P24" s="16"/>
      <c r="Q24" s="18">
        <f t="shared" si="0"/>
        <v>55.666666666666664</v>
      </c>
    </row>
    <row r="25" spans="2:17" x14ac:dyDescent="0.3">
      <c r="B25" s="17">
        <f t="shared" si="1"/>
        <v>17</v>
      </c>
      <c r="C25" s="17" t="str">
        <f>'[1]Table 14'!B19</f>
        <v>211U0006</v>
      </c>
      <c r="D25" s="46" t="str">
        <f>'[1]Table 14'!C19</f>
        <v>PATRICIO VALDIVIA JOSE CARLOS</v>
      </c>
      <c r="E25" s="46"/>
      <c r="F25" s="46"/>
      <c r="G25" s="46"/>
      <c r="H25" s="46"/>
      <c r="I25" s="46"/>
      <c r="J25" s="16">
        <v>79</v>
      </c>
      <c r="K25" s="16">
        <v>80</v>
      </c>
      <c r="L25" s="16">
        <v>0</v>
      </c>
      <c r="M25" s="16"/>
      <c r="N25" s="16"/>
      <c r="O25" s="16"/>
      <c r="P25" s="16"/>
      <c r="Q25" s="18">
        <f t="shared" si="0"/>
        <v>53</v>
      </c>
    </row>
    <row r="26" spans="2:17" x14ac:dyDescent="0.3">
      <c r="B26" s="17">
        <f t="shared" si="1"/>
        <v>18</v>
      </c>
      <c r="C26" s="17" t="str">
        <f>'[1]Table 14'!B20</f>
        <v>201U0048</v>
      </c>
      <c r="D26" s="46" t="str">
        <f>'[1]Table 14'!C20</f>
        <v>TENORIO TEMICH ROCIO ABIGAIL</v>
      </c>
      <c r="E26" s="46"/>
      <c r="F26" s="46"/>
      <c r="G26" s="46"/>
      <c r="H26" s="46"/>
      <c r="I26" s="46"/>
      <c r="J26" s="16">
        <v>100</v>
      </c>
      <c r="K26" s="16">
        <v>93</v>
      </c>
      <c r="L26" s="16">
        <v>0</v>
      </c>
      <c r="M26" s="16"/>
      <c r="N26" s="16"/>
      <c r="O26" s="16"/>
      <c r="P26" s="16"/>
      <c r="Q26" s="18">
        <f t="shared" si="0"/>
        <v>64.333333333333329</v>
      </c>
    </row>
    <row r="27" spans="2:17" x14ac:dyDescent="0.3">
      <c r="B27" s="17">
        <f t="shared" si="1"/>
        <v>19</v>
      </c>
      <c r="C27" s="17" t="str">
        <f>'[1]Table 14'!B21</f>
        <v>191U0079</v>
      </c>
      <c r="D27" s="46" t="str">
        <f>'[1]Table 14'!C21</f>
        <v>VELASCO AMADOR EDER MIGUEL</v>
      </c>
      <c r="E27" s="46"/>
      <c r="F27" s="46"/>
      <c r="G27" s="46"/>
      <c r="H27" s="46"/>
      <c r="I27" s="46"/>
      <c r="J27" s="16">
        <v>78</v>
      </c>
      <c r="K27" s="16">
        <v>93</v>
      </c>
      <c r="L27" s="16">
        <v>0</v>
      </c>
      <c r="M27" s="16"/>
      <c r="N27" s="16"/>
      <c r="O27" s="16"/>
      <c r="P27" s="16"/>
      <c r="Q27" s="18">
        <f t="shared" si="0"/>
        <v>57</v>
      </c>
    </row>
    <row r="28" spans="2:17" x14ac:dyDescent="0.3">
      <c r="B28" s="17">
        <f t="shared" si="1"/>
        <v>20</v>
      </c>
      <c r="C28" s="17" t="str">
        <f>'[1]Table 14'!B22</f>
        <v>201U0055</v>
      </c>
      <c r="D28" s="46" t="str">
        <f>'[1]Table 14'!C22</f>
        <v>XALA RIVEROL GREYS KAROL</v>
      </c>
      <c r="E28" s="46"/>
      <c r="F28" s="46"/>
      <c r="G28" s="46"/>
      <c r="H28" s="46"/>
      <c r="I28" s="46"/>
      <c r="J28" s="16">
        <v>98</v>
      </c>
      <c r="K28" s="16">
        <v>85</v>
      </c>
      <c r="L28" s="16">
        <v>0</v>
      </c>
      <c r="M28" s="16"/>
      <c r="N28" s="16"/>
      <c r="O28" s="16"/>
      <c r="P28" s="16"/>
      <c r="Q28" s="18">
        <f t="shared" si="0"/>
        <v>61</v>
      </c>
    </row>
    <row r="29" spans="2:17" x14ac:dyDescent="0.3">
      <c r="B29" s="17">
        <f t="shared" si="1"/>
        <v>21</v>
      </c>
      <c r="C29" s="17"/>
      <c r="D29" s="51"/>
      <c r="E29" s="51"/>
      <c r="F29" s="51"/>
      <c r="G29" s="51"/>
      <c r="H29" s="51"/>
      <c r="I29" s="51"/>
      <c r="J29" s="16"/>
      <c r="K29" s="16"/>
      <c r="L29" s="16"/>
      <c r="M29" s="16"/>
      <c r="N29" s="16"/>
      <c r="O29" s="16"/>
      <c r="P29" s="16"/>
      <c r="Q29" s="18"/>
    </row>
    <row r="30" spans="2:17" x14ac:dyDescent="0.3">
      <c r="B30" s="17">
        <f t="shared" si="1"/>
        <v>22</v>
      </c>
      <c r="C30" s="17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  <c r="P30" s="16"/>
      <c r="Q30" s="18"/>
    </row>
    <row r="31" spans="2:17" x14ac:dyDescent="0.3">
      <c r="B31" s="17">
        <f t="shared" si="1"/>
        <v>23</v>
      </c>
      <c r="C31" s="17"/>
      <c r="D31" s="51"/>
      <c r="E31" s="51"/>
      <c r="F31" s="51"/>
      <c r="G31" s="51"/>
      <c r="H31" s="51"/>
      <c r="I31" s="51"/>
      <c r="J31" s="16"/>
      <c r="K31" s="16"/>
      <c r="L31" s="16"/>
      <c r="M31" s="16"/>
      <c r="N31" s="16"/>
      <c r="O31" s="16"/>
      <c r="P31" s="16"/>
      <c r="Q31" s="18"/>
    </row>
    <row r="32" spans="2:17" x14ac:dyDescent="0.3">
      <c r="B32" s="17">
        <f t="shared" si="1"/>
        <v>24</v>
      </c>
      <c r="C32" s="17"/>
      <c r="D32" s="51"/>
      <c r="E32" s="51"/>
      <c r="F32" s="51"/>
      <c r="G32" s="51"/>
      <c r="H32" s="51"/>
      <c r="I32" s="51"/>
      <c r="J32" s="16"/>
      <c r="K32" s="16"/>
      <c r="L32" s="16"/>
      <c r="M32" s="16"/>
      <c r="N32" s="16"/>
      <c r="O32" s="16"/>
      <c r="P32" s="16"/>
      <c r="Q32" s="18"/>
    </row>
    <row r="33" spans="2:17" x14ac:dyDescent="0.3">
      <c r="B33" s="17">
        <f t="shared" si="1"/>
        <v>25</v>
      </c>
      <c r="C33" s="17"/>
      <c r="D33" s="51"/>
      <c r="E33" s="51"/>
      <c r="F33" s="51"/>
      <c r="G33" s="51"/>
      <c r="H33" s="51"/>
      <c r="I33" s="51"/>
      <c r="J33" s="16"/>
      <c r="K33" s="16"/>
      <c r="L33" s="16"/>
      <c r="M33" s="16"/>
      <c r="N33" s="16"/>
      <c r="O33" s="16"/>
      <c r="P33" s="16"/>
      <c r="Q33" s="18"/>
    </row>
    <row r="34" spans="2:17" x14ac:dyDescent="0.3">
      <c r="B34" s="17">
        <f t="shared" si="1"/>
        <v>26</v>
      </c>
      <c r="C34" s="17"/>
      <c r="D34" s="51"/>
      <c r="E34" s="51"/>
      <c r="F34" s="51"/>
      <c r="G34" s="51"/>
      <c r="H34" s="51"/>
      <c r="I34" s="51"/>
      <c r="J34" s="16"/>
      <c r="K34" s="16"/>
      <c r="L34" s="16"/>
      <c r="M34" s="16"/>
      <c r="N34" s="16"/>
      <c r="O34" s="16"/>
      <c r="P34" s="16"/>
      <c r="Q34" s="18"/>
    </row>
    <row r="35" spans="2:17" x14ac:dyDescent="0.3">
      <c r="B35" s="20"/>
      <c r="C35" s="49"/>
      <c r="D35" s="49"/>
      <c r="E35" s="21"/>
      <c r="F35" s="20"/>
      <c r="G35" s="20"/>
      <c r="H35" s="32" t="s">
        <v>18</v>
      </c>
      <c r="I35" s="32"/>
      <c r="J35" s="12">
        <f t="shared" ref="J35:Q35" si="2">COUNTIF(J9:J34,"&gt;=70")</f>
        <v>20</v>
      </c>
      <c r="K35" s="12">
        <f t="shared" si="2"/>
        <v>20</v>
      </c>
      <c r="L35" s="12">
        <f t="shared" si="2"/>
        <v>0</v>
      </c>
      <c r="M35" s="12">
        <f t="shared" si="2"/>
        <v>0</v>
      </c>
      <c r="N35" s="12">
        <f t="shared" si="2"/>
        <v>0</v>
      </c>
      <c r="O35" s="12">
        <f t="shared" si="2"/>
        <v>0</v>
      </c>
      <c r="P35" s="12">
        <f t="shared" si="2"/>
        <v>0</v>
      </c>
      <c r="Q35" s="13">
        <f t="shared" si="2"/>
        <v>0</v>
      </c>
    </row>
    <row r="36" spans="2:17" x14ac:dyDescent="0.3">
      <c r="B36" s="20"/>
      <c r="C36" s="49"/>
      <c r="D36" s="49"/>
      <c r="E36" s="22"/>
      <c r="F36" s="20"/>
      <c r="G36" s="20"/>
      <c r="H36" s="33" t="s">
        <v>19</v>
      </c>
      <c r="I36" s="33"/>
      <c r="J36" s="14">
        <f t="shared" ref="J36:Q36" si="3">COUNTIF(J9:J34,"&lt;70")</f>
        <v>0</v>
      </c>
      <c r="K36" s="14">
        <f t="shared" si="3"/>
        <v>0</v>
      </c>
      <c r="L36" s="14">
        <f t="shared" si="3"/>
        <v>20</v>
      </c>
      <c r="M36" s="14">
        <f t="shared" si="3"/>
        <v>0</v>
      </c>
      <c r="N36" s="14">
        <f t="shared" si="3"/>
        <v>0</v>
      </c>
      <c r="O36" s="14">
        <f t="shared" si="3"/>
        <v>0</v>
      </c>
      <c r="P36" s="14">
        <f t="shared" si="3"/>
        <v>0</v>
      </c>
      <c r="Q36" s="14">
        <f t="shared" si="3"/>
        <v>20</v>
      </c>
    </row>
    <row r="37" spans="2:17" x14ac:dyDescent="0.3">
      <c r="B37" s="20"/>
      <c r="C37" s="49"/>
      <c r="D37" s="49"/>
      <c r="E37" s="49"/>
      <c r="F37" s="20"/>
      <c r="G37" s="20"/>
      <c r="H37" s="33" t="s">
        <v>20</v>
      </c>
      <c r="I37" s="33"/>
      <c r="J37" s="14">
        <f t="shared" ref="J37:Q37" si="4">COUNT(J9:J34)</f>
        <v>20</v>
      </c>
      <c r="K37" s="14">
        <f t="shared" si="4"/>
        <v>20</v>
      </c>
      <c r="L37" s="14">
        <f t="shared" si="4"/>
        <v>20</v>
      </c>
      <c r="M37" s="14">
        <f t="shared" si="4"/>
        <v>0</v>
      </c>
      <c r="N37" s="14">
        <f t="shared" si="4"/>
        <v>0</v>
      </c>
      <c r="O37" s="14">
        <f t="shared" si="4"/>
        <v>0</v>
      </c>
      <c r="P37" s="14">
        <f t="shared" si="4"/>
        <v>0</v>
      </c>
      <c r="Q37" s="14">
        <f t="shared" si="4"/>
        <v>20</v>
      </c>
    </row>
    <row r="38" spans="2:17" x14ac:dyDescent="0.3">
      <c r="B38" s="20"/>
      <c r="C38" s="49"/>
      <c r="D38" s="49"/>
      <c r="E38" s="21"/>
      <c r="F38" s="20"/>
      <c r="G38" s="20"/>
      <c r="H38" s="34" t="s">
        <v>15</v>
      </c>
      <c r="I38" s="34"/>
      <c r="J38" s="15">
        <f>J35/J37</f>
        <v>1</v>
      </c>
      <c r="K38" s="9">
        <f t="shared" ref="K38:Q38" si="5">K35/K37</f>
        <v>1</v>
      </c>
      <c r="L38" s="9">
        <f t="shared" si="5"/>
        <v>0</v>
      </c>
      <c r="M38" s="9" t="e">
        <f t="shared" si="5"/>
        <v>#DIV/0!</v>
      </c>
      <c r="N38" s="9" t="e">
        <f t="shared" si="5"/>
        <v>#DIV/0!</v>
      </c>
      <c r="O38" s="9" t="e">
        <f t="shared" si="5"/>
        <v>#DIV/0!</v>
      </c>
      <c r="P38" s="9" t="e">
        <f t="shared" si="5"/>
        <v>#DIV/0!</v>
      </c>
      <c r="Q38" s="9">
        <f t="shared" si="5"/>
        <v>0</v>
      </c>
    </row>
    <row r="39" spans="2:17" x14ac:dyDescent="0.3">
      <c r="B39" s="20"/>
      <c r="C39" s="49"/>
      <c r="D39" s="49"/>
      <c r="E39" s="21"/>
      <c r="F39" s="20"/>
      <c r="G39" s="20"/>
      <c r="H39" s="34" t="s">
        <v>16</v>
      </c>
      <c r="I39" s="34"/>
      <c r="J39" s="15">
        <f>J36/J37</f>
        <v>0</v>
      </c>
      <c r="K39" s="15">
        <f t="shared" ref="K39:Q39" si="6">K36/K37</f>
        <v>0</v>
      </c>
      <c r="L39" s="9">
        <f t="shared" si="6"/>
        <v>1</v>
      </c>
      <c r="M39" s="9" t="e">
        <f t="shared" si="6"/>
        <v>#DIV/0!</v>
      </c>
      <c r="N39" s="9" t="e">
        <f t="shared" si="6"/>
        <v>#DIV/0!</v>
      </c>
      <c r="O39" s="9" t="e">
        <f t="shared" si="6"/>
        <v>#DIV/0!</v>
      </c>
      <c r="P39" s="9" t="e">
        <f t="shared" si="6"/>
        <v>#DIV/0!</v>
      </c>
      <c r="Q39" s="9">
        <f t="shared" si="6"/>
        <v>1</v>
      </c>
    </row>
    <row r="40" spans="2:17" x14ac:dyDescent="0.3">
      <c r="C40" s="28"/>
      <c r="D40" s="28"/>
      <c r="E40" s="6"/>
    </row>
    <row r="41" spans="2:17" x14ac:dyDescent="0.3">
      <c r="C41" s="1"/>
      <c r="D41" s="1"/>
      <c r="E41" s="6"/>
    </row>
    <row r="42" spans="2:17" x14ac:dyDescent="0.3">
      <c r="J42" s="35"/>
      <c r="K42" s="35"/>
      <c r="L42" s="35"/>
      <c r="M42" s="35"/>
      <c r="N42" s="35"/>
      <c r="O42" s="35"/>
      <c r="P42" s="35"/>
    </row>
    <row r="43" spans="2:17" x14ac:dyDescent="0.3">
      <c r="J43" s="52" t="s">
        <v>17</v>
      </c>
      <c r="K43" s="52"/>
      <c r="L43" s="52"/>
      <c r="M43" s="52"/>
      <c r="N43" s="52"/>
      <c r="O43" s="52"/>
      <c r="P43" s="52"/>
    </row>
  </sheetData>
  <mergeCells count="48">
    <mergeCell ref="C39:D39"/>
    <mergeCell ref="H39:I39"/>
    <mergeCell ref="C40:D40"/>
    <mergeCell ref="J42:P42"/>
    <mergeCell ref="J43:P43"/>
    <mergeCell ref="C36:D36"/>
    <mergeCell ref="H36:I36"/>
    <mergeCell ref="C37:E37"/>
    <mergeCell ref="H37:I37"/>
    <mergeCell ref="C38:D38"/>
    <mergeCell ref="H38:I38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7"/>
  <sheetViews>
    <sheetView topLeftCell="A3" zoomScale="90" zoomScaleNormal="100" workbookViewId="0">
      <selection activeCell="S35" sqref="S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7.332031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s="20" t="s">
        <v>0</v>
      </c>
      <c r="D4" s="54" t="s">
        <v>32</v>
      </c>
      <c r="E4" s="54"/>
      <c r="F4" s="54"/>
      <c r="G4" s="54"/>
      <c r="I4" s="20" t="s">
        <v>1</v>
      </c>
      <c r="J4" s="54" t="s">
        <v>33</v>
      </c>
      <c r="K4" s="54"/>
      <c r="M4" s="23" t="s">
        <v>2</v>
      </c>
      <c r="N4" s="55">
        <v>45258</v>
      </c>
      <c r="O4" s="55"/>
    </row>
    <row r="5" spans="2:18" ht="6.75" customHeight="1" x14ac:dyDescent="0.3">
      <c r="D5" s="4"/>
      <c r="E5" s="4"/>
      <c r="F5" s="4"/>
      <c r="G5" s="4"/>
    </row>
    <row r="6" spans="2:18" ht="25.8" customHeight="1" x14ac:dyDescent="0.3">
      <c r="C6" s="20" t="s">
        <v>3</v>
      </c>
      <c r="D6" s="54" t="s">
        <v>25</v>
      </c>
      <c r="E6" s="54"/>
      <c r="F6" s="54"/>
      <c r="G6" s="54"/>
      <c r="I6" s="49" t="s">
        <v>21</v>
      </c>
      <c r="J6" s="49"/>
      <c r="K6" s="56" t="s">
        <v>34</v>
      </c>
      <c r="L6" s="56"/>
      <c r="M6" s="56"/>
      <c r="N6" s="56"/>
      <c r="O6" s="56"/>
      <c r="P6" s="56"/>
    </row>
    <row r="7" spans="2:18" ht="11.25" customHeight="1" x14ac:dyDescent="0.3"/>
    <row r="8" spans="2:18" x14ac:dyDescent="0.3">
      <c r="B8" s="10" t="s">
        <v>4</v>
      </c>
      <c r="C8" s="10" t="s">
        <v>6</v>
      </c>
      <c r="D8" s="45" t="s">
        <v>5</v>
      </c>
      <c r="E8" s="45"/>
      <c r="F8" s="45"/>
      <c r="G8" s="45"/>
      <c r="H8" s="45"/>
      <c r="I8" s="45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1"/>
      <c r="Q8" s="11" t="s">
        <v>22</v>
      </c>
    </row>
    <row r="9" spans="2:18" x14ac:dyDescent="0.3">
      <c r="B9" s="17">
        <v>1</v>
      </c>
      <c r="C9" s="17" t="str">
        <f>'[1]Table 19'!B3</f>
        <v>211U0208</v>
      </c>
      <c r="D9" s="46" t="str">
        <f>'[1]Table 19'!C3</f>
        <v>AMBROS MALAGA DIANA AZUCENA</v>
      </c>
      <c r="E9" s="46"/>
      <c r="F9" s="46"/>
      <c r="G9" s="46"/>
      <c r="H9" s="46"/>
      <c r="I9" s="46"/>
      <c r="J9" s="19">
        <v>0</v>
      </c>
      <c r="K9" s="16">
        <v>82</v>
      </c>
      <c r="L9" s="16">
        <v>75</v>
      </c>
      <c r="M9" s="16">
        <v>0</v>
      </c>
      <c r="N9" s="16">
        <v>0</v>
      </c>
      <c r="O9" s="16">
        <v>0</v>
      </c>
      <c r="P9" s="16"/>
      <c r="Q9" s="18">
        <f>SUM(J9:O9)/6</f>
        <v>26.166666666666668</v>
      </c>
    </row>
    <row r="10" spans="2:18" x14ac:dyDescent="0.3">
      <c r="B10" s="17">
        <f>B9+1</f>
        <v>2</v>
      </c>
      <c r="C10" s="17" t="str">
        <f>'[1]Table 19'!B4</f>
        <v>211U0212</v>
      </c>
      <c r="D10" s="46" t="str">
        <f>'[1]Table 19'!C4</f>
        <v>BAXIN POLITO FATIMA ALEJANDRA</v>
      </c>
      <c r="E10" s="46"/>
      <c r="F10" s="46"/>
      <c r="G10" s="46"/>
      <c r="H10" s="46"/>
      <c r="I10" s="46"/>
      <c r="J10" s="16">
        <v>95</v>
      </c>
      <c r="K10" s="16">
        <v>100</v>
      </c>
      <c r="L10" s="16">
        <v>100</v>
      </c>
      <c r="M10" s="16">
        <v>0</v>
      </c>
      <c r="N10" s="16">
        <v>0</v>
      </c>
      <c r="O10" s="16">
        <v>0</v>
      </c>
      <c r="P10" s="16"/>
      <c r="Q10" s="18">
        <f t="shared" ref="Q10:Q35" si="0">SUM(J10:O10)/6</f>
        <v>49.166666666666664</v>
      </c>
    </row>
    <row r="11" spans="2:18" x14ac:dyDescent="0.3">
      <c r="B11" s="17">
        <f t="shared" ref="B11:B38" si="1">B10+1</f>
        <v>3</v>
      </c>
      <c r="C11" s="17" t="str">
        <f>'[1]Table 19'!B5</f>
        <v>211U0214</v>
      </c>
      <c r="D11" s="46" t="str">
        <f>'[1]Table 19'!C5</f>
        <v>BUSTAMANTE FISCAL ANAHI</v>
      </c>
      <c r="E11" s="46"/>
      <c r="F11" s="46"/>
      <c r="G11" s="46"/>
      <c r="H11" s="46"/>
      <c r="I11" s="46"/>
      <c r="J11" s="16">
        <v>97</v>
      </c>
      <c r="K11" s="16">
        <v>95</v>
      </c>
      <c r="L11" s="16">
        <v>100</v>
      </c>
      <c r="M11" s="16">
        <v>0</v>
      </c>
      <c r="N11" s="16">
        <v>0</v>
      </c>
      <c r="O11" s="16">
        <v>0</v>
      </c>
      <c r="P11" s="16"/>
      <c r="Q11" s="18">
        <f t="shared" si="0"/>
        <v>48.666666666666664</v>
      </c>
    </row>
    <row r="12" spans="2:18" x14ac:dyDescent="0.3">
      <c r="B12" s="17">
        <f t="shared" si="1"/>
        <v>4</v>
      </c>
      <c r="C12" s="17" t="str">
        <f>'[1]Table 19'!B6</f>
        <v>211U0215</v>
      </c>
      <c r="D12" s="46" t="str">
        <f>'[1]Table 19'!C6</f>
        <v>CABAÑAS VILLASANA JUAN MANUEL</v>
      </c>
      <c r="E12" s="46"/>
      <c r="F12" s="46"/>
      <c r="G12" s="46"/>
      <c r="H12" s="46"/>
      <c r="I12" s="46"/>
      <c r="J12" s="16">
        <v>90</v>
      </c>
      <c r="K12" s="16">
        <v>73</v>
      </c>
      <c r="L12" s="16">
        <v>73</v>
      </c>
      <c r="M12" s="16">
        <v>0</v>
      </c>
      <c r="N12" s="16">
        <v>0</v>
      </c>
      <c r="O12" s="16">
        <v>0</v>
      </c>
      <c r="P12" s="16"/>
      <c r="Q12" s="18">
        <f t="shared" si="0"/>
        <v>39.333333333333336</v>
      </c>
    </row>
    <row r="13" spans="2:18" x14ac:dyDescent="0.3">
      <c r="B13" s="17">
        <f t="shared" si="1"/>
        <v>5</v>
      </c>
      <c r="C13" s="17" t="str">
        <f>'[1]Table 19'!B7</f>
        <v>211U0217</v>
      </c>
      <c r="D13" s="46" t="str">
        <f>'[1]Table 19'!C7</f>
        <v>CAGAL XOLO GABRIELA</v>
      </c>
      <c r="E13" s="46"/>
      <c r="F13" s="46"/>
      <c r="G13" s="46"/>
      <c r="H13" s="46"/>
      <c r="I13" s="46"/>
      <c r="J13" s="16">
        <v>90</v>
      </c>
      <c r="K13" s="16">
        <v>76</v>
      </c>
      <c r="L13" s="16">
        <v>97</v>
      </c>
      <c r="M13" s="16">
        <v>0</v>
      </c>
      <c r="N13" s="16">
        <v>0</v>
      </c>
      <c r="O13" s="16">
        <v>0</v>
      </c>
      <c r="P13" s="16"/>
      <c r="Q13" s="18">
        <f t="shared" si="0"/>
        <v>43.833333333333336</v>
      </c>
    </row>
    <row r="14" spans="2:18" x14ac:dyDescent="0.3">
      <c r="B14" s="17">
        <f t="shared" si="1"/>
        <v>6</v>
      </c>
      <c r="C14" s="17" t="str">
        <f>'[1]Table 19'!B8</f>
        <v>211U0223</v>
      </c>
      <c r="D14" s="46" t="str">
        <f>'[1]Table 19'!C8</f>
        <v>CHIBAMBA IGNOT ESTRELLA</v>
      </c>
      <c r="E14" s="46"/>
      <c r="F14" s="46"/>
      <c r="G14" s="46"/>
      <c r="H14" s="46"/>
      <c r="I14" s="46"/>
      <c r="J14" s="16">
        <v>96</v>
      </c>
      <c r="K14" s="16">
        <v>93</v>
      </c>
      <c r="L14" s="16">
        <v>100</v>
      </c>
      <c r="M14" s="16">
        <v>0</v>
      </c>
      <c r="N14" s="16">
        <v>0</v>
      </c>
      <c r="O14" s="16">
        <v>0</v>
      </c>
      <c r="P14" s="16"/>
      <c r="Q14" s="18">
        <f t="shared" si="0"/>
        <v>48.166666666666664</v>
      </c>
    </row>
    <row r="15" spans="2:18" x14ac:dyDescent="0.3">
      <c r="B15" s="17">
        <f t="shared" si="1"/>
        <v>7</v>
      </c>
      <c r="C15" s="17" t="str">
        <f>'[1]Table 19'!B9</f>
        <v>211U0225</v>
      </c>
      <c r="D15" s="46" t="str">
        <f>'[1]Table 19'!C9</f>
        <v>CHIPOL XALA JOSUE</v>
      </c>
      <c r="E15" s="46"/>
      <c r="F15" s="46"/>
      <c r="G15" s="46"/>
      <c r="H15" s="46"/>
      <c r="I15" s="46"/>
      <c r="J15" s="16">
        <v>98</v>
      </c>
      <c r="K15" s="16">
        <v>86</v>
      </c>
      <c r="L15" s="16">
        <v>97</v>
      </c>
      <c r="M15" s="16">
        <v>0</v>
      </c>
      <c r="N15" s="16">
        <v>0</v>
      </c>
      <c r="O15" s="16">
        <v>0</v>
      </c>
      <c r="P15" s="16"/>
      <c r="Q15" s="18">
        <f t="shared" si="0"/>
        <v>46.833333333333336</v>
      </c>
    </row>
    <row r="16" spans="2:18" x14ac:dyDescent="0.3">
      <c r="B16" s="17">
        <f t="shared" si="1"/>
        <v>8</v>
      </c>
      <c r="C16" s="17" t="str">
        <f>'[1]Table 19'!B10</f>
        <v>211U0226</v>
      </c>
      <c r="D16" s="46" t="str">
        <f>'[1]Table 19'!C10</f>
        <v>CHONTAL GARCIA DANIA YAZARET</v>
      </c>
      <c r="E16" s="46"/>
      <c r="F16" s="46"/>
      <c r="G16" s="46"/>
      <c r="H16" s="46"/>
      <c r="I16" s="46"/>
      <c r="J16" s="16">
        <v>98</v>
      </c>
      <c r="K16" s="16">
        <v>80</v>
      </c>
      <c r="L16" s="16">
        <v>100</v>
      </c>
      <c r="M16" s="16">
        <v>0</v>
      </c>
      <c r="N16" s="16">
        <v>0</v>
      </c>
      <c r="O16" s="16">
        <v>0</v>
      </c>
      <c r="P16" s="16"/>
      <c r="Q16" s="18">
        <f t="shared" si="0"/>
        <v>46.333333333333336</v>
      </c>
    </row>
    <row r="17" spans="2:17" x14ac:dyDescent="0.3">
      <c r="B17" s="17">
        <f t="shared" si="1"/>
        <v>9</v>
      </c>
      <c r="C17" s="17" t="str">
        <f>'[1]Table 19'!B11</f>
        <v>211U0234</v>
      </c>
      <c r="D17" s="46" t="str">
        <f>'[1]Table 19'!C11</f>
        <v>FISCAL CATEMAXCA ISAEL</v>
      </c>
      <c r="E17" s="46"/>
      <c r="F17" s="46"/>
      <c r="G17" s="46"/>
      <c r="H17" s="46"/>
      <c r="I17" s="46"/>
      <c r="J17" s="16">
        <v>91</v>
      </c>
      <c r="K17" s="16">
        <v>78</v>
      </c>
      <c r="L17" s="16">
        <v>95</v>
      </c>
      <c r="M17" s="16">
        <v>0</v>
      </c>
      <c r="N17" s="16">
        <v>0</v>
      </c>
      <c r="O17" s="16">
        <v>0</v>
      </c>
      <c r="P17" s="16"/>
      <c r="Q17" s="18">
        <f t="shared" si="0"/>
        <v>44</v>
      </c>
    </row>
    <row r="18" spans="2:17" x14ac:dyDescent="0.3">
      <c r="B18" s="17">
        <f t="shared" si="1"/>
        <v>10</v>
      </c>
      <c r="C18" s="17" t="str">
        <f>'[1]Table 19'!B12</f>
        <v>211U0618</v>
      </c>
      <c r="D18" s="46" t="str">
        <f>'[1]Table 19'!C12</f>
        <v>HERNANDEZ ABSALON ADRIANA</v>
      </c>
      <c r="E18" s="46"/>
      <c r="F18" s="46"/>
      <c r="G18" s="46"/>
      <c r="H18" s="46"/>
      <c r="I18" s="46"/>
      <c r="J18" s="16">
        <v>74</v>
      </c>
      <c r="K18" s="16">
        <v>79</v>
      </c>
      <c r="L18" s="16">
        <v>70</v>
      </c>
      <c r="M18" s="16">
        <v>0</v>
      </c>
      <c r="N18" s="16">
        <v>0</v>
      </c>
      <c r="O18" s="16">
        <v>0</v>
      </c>
      <c r="P18" s="16"/>
      <c r="Q18" s="18">
        <f t="shared" si="0"/>
        <v>37.166666666666664</v>
      </c>
    </row>
    <row r="19" spans="2:17" x14ac:dyDescent="0.3">
      <c r="B19" s="17">
        <f t="shared" si="1"/>
        <v>11</v>
      </c>
      <c r="C19" s="17" t="str">
        <f>'[1]Table 19'!B13</f>
        <v>211U0242</v>
      </c>
      <c r="D19" s="46" t="str">
        <f>'[1]Table 19'!C13</f>
        <v>IZQUIERDO CARRION RICARDO</v>
      </c>
      <c r="E19" s="46"/>
      <c r="F19" s="46"/>
      <c r="G19" s="46"/>
      <c r="H19" s="46"/>
      <c r="I19" s="46"/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6"/>
      <c r="Q19" s="18">
        <f t="shared" si="0"/>
        <v>0</v>
      </c>
    </row>
    <row r="20" spans="2:17" x14ac:dyDescent="0.3">
      <c r="B20" s="17">
        <f t="shared" si="1"/>
        <v>12</v>
      </c>
      <c r="C20" s="17" t="str">
        <f>'[1]Table 19'!B14</f>
        <v>211U0243</v>
      </c>
      <c r="D20" s="46" t="str">
        <f>'[1]Table 19'!C14</f>
        <v>LAZARO MARTINEZ HERIBERTO CARLOS</v>
      </c>
      <c r="E20" s="46"/>
      <c r="F20" s="46"/>
      <c r="G20" s="46"/>
      <c r="H20" s="46"/>
      <c r="I20" s="46"/>
      <c r="J20" s="16">
        <v>90</v>
      </c>
      <c r="K20" s="16">
        <v>100</v>
      </c>
      <c r="L20" s="16">
        <v>100</v>
      </c>
      <c r="M20" s="16">
        <v>0</v>
      </c>
      <c r="N20" s="16">
        <v>0</v>
      </c>
      <c r="O20" s="16">
        <v>0</v>
      </c>
      <c r="P20" s="16"/>
      <c r="Q20" s="18">
        <f t="shared" si="0"/>
        <v>48.333333333333336</v>
      </c>
    </row>
    <row r="21" spans="2:17" x14ac:dyDescent="0.3">
      <c r="B21" s="17">
        <f t="shared" si="1"/>
        <v>13</v>
      </c>
      <c r="C21" s="17" t="str">
        <f>'[1]Table 19'!B15</f>
        <v>211U0249</v>
      </c>
      <c r="D21" s="46" t="str">
        <f>'[1]Table 19'!C15</f>
        <v>MARTINEZ MARTINEZ VICTOR HUGO</v>
      </c>
      <c r="E21" s="46"/>
      <c r="F21" s="46"/>
      <c r="G21" s="46"/>
      <c r="H21" s="46"/>
      <c r="I21" s="46"/>
      <c r="J21" s="16">
        <v>85</v>
      </c>
      <c r="K21" s="16">
        <v>100</v>
      </c>
      <c r="L21" s="16">
        <v>99</v>
      </c>
      <c r="M21" s="16">
        <v>0</v>
      </c>
      <c r="N21" s="16">
        <v>0</v>
      </c>
      <c r="O21" s="16">
        <v>0</v>
      </c>
      <c r="P21" s="16"/>
      <c r="Q21" s="18">
        <f t="shared" si="0"/>
        <v>47.333333333333336</v>
      </c>
    </row>
    <row r="22" spans="2:17" x14ac:dyDescent="0.3">
      <c r="B22" s="17">
        <f t="shared" si="1"/>
        <v>14</v>
      </c>
      <c r="C22" s="17" t="str">
        <f>'[1]Table 19'!B16</f>
        <v>211U0616</v>
      </c>
      <c r="D22" s="46" t="str">
        <f>'[1]Table 19'!C16</f>
        <v>MARTINEZ PALMA YURIDIANA</v>
      </c>
      <c r="E22" s="46"/>
      <c r="F22" s="46"/>
      <c r="G22" s="46"/>
      <c r="H22" s="46"/>
      <c r="I22" s="46"/>
      <c r="J22" s="19">
        <v>0</v>
      </c>
      <c r="K22" s="19">
        <v>0</v>
      </c>
      <c r="L22" s="16">
        <v>70</v>
      </c>
      <c r="M22" s="16">
        <v>0</v>
      </c>
      <c r="N22" s="16">
        <v>0</v>
      </c>
      <c r="O22" s="16">
        <v>0</v>
      </c>
      <c r="P22" s="16"/>
      <c r="Q22" s="18">
        <f t="shared" si="0"/>
        <v>11.666666666666666</v>
      </c>
    </row>
    <row r="23" spans="2:17" x14ac:dyDescent="0.3">
      <c r="B23" s="17">
        <f t="shared" si="1"/>
        <v>15</v>
      </c>
      <c r="C23" s="17" t="str">
        <f>'[1]Table 19'!B17</f>
        <v>211U0252</v>
      </c>
      <c r="D23" s="46" t="str">
        <f>'[1]Table 19'!C17</f>
        <v>MORALES HERNANDEZ ZAZIL-HA ZILVANI</v>
      </c>
      <c r="E23" s="46"/>
      <c r="F23" s="46"/>
      <c r="G23" s="46"/>
      <c r="H23" s="46"/>
      <c r="I23" s="46"/>
      <c r="J23" s="16">
        <v>87</v>
      </c>
      <c r="K23" s="16">
        <v>95</v>
      </c>
      <c r="L23" s="16">
        <v>100</v>
      </c>
      <c r="M23" s="16">
        <v>0</v>
      </c>
      <c r="N23" s="16">
        <v>0</v>
      </c>
      <c r="O23" s="16">
        <v>0</v>
      </c>
      <c r="P23" s="16"/>
      <c r="Q23" s="18">
        <f t="shared" si="0"/>
        <v>47</v>
      </c>
    </row>
    <row r="24" spans="2:17" x14ac:dyDescent="0.3">
      <c r="B24" s="17">
        <f t="shared" si="1"/>
        <v>16</v>
      </c>
      <c r="C24" s="17" t="str">
        <f>'[1]Table 19'!B18</f>
        <v>211U0254</v>
      </c>
      <c r="D24" s="46" t="str">
        <f>'[1]Table 19'!C18</f>
        <v>OLEA CATEMAXCA KENIA SARAI</v>
      </c>
      <c r="E24" s="46"/>
      <c r="F24" s="46"/>
      <c r="G24" s="46"/>
      <c r="H24" s="46"/>
      <c r="I24" s="46"/>
      <c r="J24" s="16">
        <v>92</v>
      </c>
      <c r="K24" s="16">
        <v>95</v>
      </c>
      <c r="L24" s="16">
        <v>100</v>
      </c>
      <c r="M24" s="16">
        <v>0</v>
      </c>
      <c r="N24" s="16">
        <v>0</v>
      </c>
      <c r="O24" s="16">
        <v>0</v>
      </c>
      <c r="P24" s="16"/>
      <c r="Q24" s="18">
        <f t="shared" si="0"/>
        <v>47.833333333333336</v>
      </c>
    </row>
    <row r="25" spans="2:17" x14ac:dyDescent="0.3">
      <c r="B25" s="17">
        <f t="shared" si="1"/>
        <v>17</v>
      </c>
      <c r="C25" s="17" t="str">
        <f>'[1]Table 19'!B19</f>
        <v>211U0256</v>
      </c>
      <c r="D25" s="46" t="str">
        <f>'[1]Table 19'!C19</f>
        <v>OSORIO IXTEPAN MARCOS</v>
      </c>
      <c r="E25" s="46"/>
      <c r="F25" s="46"/>
      <c r="G25" s="46"/>
      <c r="H25" s="46"/>
      <c r="I25" s="46"/>
      <c r="J25" s="16">
        <v>70</v>
      </c>
      <c r="K25" s="16">
        <v>98</v>
      </c>
      <c r="L25" s="16">
        <v>94</v>
      </c>
      <c r="M25" s="16">
        <v>0</v>
      </c>
      <c r="N25" s="16">
        <v>0</v>
      </c>
      <c r="O25" s="16">
        <v>0</v>
      </c>
      <c r="P25" s="16"/>
      <c r="Q25" s="18">
        <f t="shared" si="0"/>
        <v>43.666666666666664</v>
      </c>
    </row>
    <row r="26" spans="2:17" x14ac:dyDescent="0.3">
      <c r="B26" s="17">
        <f t="shared" si="1"/>
        <v>18</v>
      </c>
      <c r="C26" s="17" t="str">
        <f>'[1]Table 19'!B20</f>
        <v>211U0260</v>
      </c>
      <c r="D26" s="46" t="str">
        <f>'[1]Table 19'!C20</f>
        <v>PEREZ ESCRIBANO LAISA CONCEPCION</v>
      </c>
      <c r="E26" s="46"/>
      <c r="F26" s="46"/>
      <c r="G26" s="46"/>
      <c r="H26" s="46"/>
      <c r="I26" s="46"/>
      <c r="J26" s="16">
        <v>70</v>
      </c>
      <c r="K26" s="16">
        <v>81</v>
      </c>
      <c r="L26" s="16">
        <v>91</v>
      </c>
      <c r="M26" s="16">
        <v>0</v>
      </c>
      <c r="N26" s="16">
        <v>0</v>
      </c>
      <c r="O26" s="16">
        <v>0</v>
      </c>
      <c r="P26" s="16"/>
      <c r="Q26" s="18">
        <f t="shared" si="0"/>
        <v>40.333333333333336</v>
      </c>
    </row>
    <row r="27" spans="2:17" x14ac:dyDescent="0.3">
      <c r="B27" s="17">
        <f t="shared" si="1"/>
        <v>19</v>
      </c>
      <c r="C27" s="17" t="str">
        <f>'[1]Table 19'!B21</f>
        <v>211U0270</v>
      </c>
      <c r="D27" s="46" t="str">
        <f>'[1]Table 19'!C21</f>
        <v>REYES SOSME ALEX</v>
      </c>
      <c r="E27" s="46"/>
      <c r="F27" s="46"/>
      <c r="G27" s="46"/>
      <c r="H27" s="46"/>
      <c r="I27" s="46"/>
      <c r="J27" s="16">
        <v>84</v>
      </c>
      <c r="K27" s="16">
        <v>99</v>
      </c>
      <c r="L27" s="16">
        <v>98</v>
      </c>
      <c r="M27" s="16">
        <v>0</v>
      </c>
      <c r="N27" s="16">
        <v>0</v>
      </c>
      <c r="O27" s="16">
        <v>0</v>
      </c>
      <c r="P27" s="16"/>
      <c r="Q27" s="18">
        <f t="shared" si="0"/>
        <v>46.833333333333336</v>
      </c>
    </row>
    <row r="28" spans="2:17" x14ac:dyDescent="0.3">
      <c r="B28" s="17">
        <f t="shared" si="1"/>
        <v>20</v>
      </c>
      <c r="C28" s="17" t="str">
        <f>'[1]Table 19'!B22</f>
        <v>211U0272</v>
      </c>
      <c r="D28" s="46" t="str">
        <f>'[1]Table 19'!C22</f>
        <v>RODRIGUEZ MARCIAL HEIDI ANGELICA</v>
      </c>
      <c r="E28" s="46"/>
      <c r="F28" s="46"/>
      <c r="G28" s="46"/>
      <c r="H28" s="46"/>
      <c r="I28" s="46"/>
      <c r="J28" s="16">
        <v>92</v>
      </c>
      <c r="K28" s="16">
        <v>84</v>
      </c>
      <c r="L28" s="16">
        <v>96</v>
      </c>
      <c r="M28" s="16">
        <v>0</v>
      </c>
      <c r="N28" s="16">
        <v>0</v>
      </c>
      <c r="O28" s="16">
        <v>0</v>
      </c>
      <c r="P28" s="16"/>
      <c r="Q28" s="18">
        <f t="shared" si="0"/>
        <v>45.333333333333336</v>
      </c>
    </row>
    <row r="29" spans="2:17" x14ac:dyDescent="0.3">
      <c r="B29" s="17">
        <f t="shared" si="1"/>
        <v>21</v>
      </c>
      <c r="C29" s="17" t="str">
        <f>'[1]Table 19'!B23</f>
        <v>211U0273</v>
      </c>
      <c r="D29" s="46" t="str">
        <f>'[1]Table 19'!C23</f>
        <v>SAINZ CHIGUIL ALEJANDRA</v>
      </c>
      <c r="E29" s="46"/>
      <c r="F29" s="46"/>
      <c r="G29" s="46"/>
      <c r="H29" s="46"/>
      <c r="I29" s="46"/>
      <c r="J29" s="16">
        <v>93</v>
      </c>
      <c r="K29" s="16">
        <v>84</v>
      </c>
      <c r="L29" s="16">
        <v>100</v>
      </c>
      <c r="M29" s="16">
        <v>0</v>
      </c>
      <c r="N29" s="16">
        <v>0</v>
      </c>
      <c r="O29" s="16">
        <v>0</v>
      </c>
      <c r="P29" s="16"/>
      <c r="Q29" s="18">
        <f t="shared" si="0"/>
        <v>46.166666666666664</v>
      </c>
    </row>
    <row r="30" spans="2:17" x14ac:dyDescent="0.3">
      <c r="B30" s="17">
        <f t="shared" si="1"/>
        <v>22</v>
      </c>
      <c r="C30" s="17" t="str">
        <f>'[1]Table 19'!B24</f>
        <v>191U0636</v>
      </c>
      <c r="D30" s="57" t="str">
        <f>'[1]Table 19'!C24</f>
        <v>SOSA CARVALLO ESTEBAN</v>
      </c>
      <c r="E30" s="57"/>
      <c r="F30" s="57"/>
      <c r="G30" s="57"/>
      <c r="H30" s="57"/>
      <c r="I30" s="57"/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6"/>
      <c r="Q30" s="18">
        <f t="shared" si="0"/>
        <v>0</v>
      </c>
    </row>
    <row r="31" spans="2:17" x14ac:dyDescent="0.3">
      <c r="B31" s="17">
        <f t="shared" si="1"/>
        <v>23</v>
      </c>
      <c r="C31" s="17" t="str">
        <f>'[1]Table 19'!B25</f>
        <v>211U0279</v>
      </c>
      <c r="D31" s="46" t="str">
        <f>'[1]Table 19'!C25</f>
        <v>TEPOX CHAPOL ROSA YASMIN</v>
      </c>
      <c r="E31" s="46"/>
      <c r="F31" s="46"/>
      <c r="G31" s="46"/>
      <c r="H31" s="46"/>
      <c r="I31" s="46"/>
      <c r="J31" s="16">
        <v>99</v>
      </c>
      <c r="K31" s="16">
        <v>79</v>
      </c>
      <c r="L31" s="16">
        <v>100</v>
      </c>
      <c r="M31" s="16">
        <v>0</v>
      </c>
      <c r="N31" s="16">
        <v>0</v>
      </c>
      <c r="O31" s="16">
        <v>0</v>
      </c>
      <c r="P31" s="16"/>
      <c r="Q31" s="18">
        <f t="shared" si="0"/>
        <v>46.333333333333336</v>
      </c>
    </row>
    <row r="32" spans="2:17" x14ac:dyDescent="0.3">
      <c r="B32" s="17">
        <f t="shared" si="1"/>
        <v>24</v>
      </c>
      <c r="C32" s="17" t="str">
        <f>'[1]Table 19'!B26</f>
        <v>211U0284</v>
      </c>
      <c r="D32" s="46" t="str">
        <f>'[1]Table 19'!C26</f>
        <v>VAZQUEZ CORDERO CARLOS YAVHET</v>
      </c>
      <c r="E32" s="46"/>
      <c r="F32" s="46"/>
      <c r="G32" s="46"/>
      <c r="H32" s="46"/>
      <c r="I32" s="46"/>
      <c r="J32" s="16">
        <v>84</v>
      </c>
      <c r="K32" s="16">
        <v>95</v>
      </c>
      <c r="L32" s="16">
        <v>93</v>
      </c>
      <c r="M32" s="16">
        <v>0</v>
      </c>
      <c r="N32" s="16">
        <v>0</v>
      </c>
      <c r="O32" s="16">
        <v>0</v>
      </c>
      <c r="P32" s="16"/>
      <c r="Q32" s="18">
        <f t="shared" si="0"/>
        <v>45.333333333333336</v>
      </c>
    </row>
    <row r="33" spans="2:17" x14ac:dyDescent="0.3">
      <c r="B33" s="17">
        <f t="shared" si="1"/>
        <v>25</v>
      </c>
      <c r="C33" s="17" t="str">
        <f>'[1]Table 19'!B27</f>
        <v>211U0614</v>
      </c>
      <c r="D33" s="46" t="str">
        <f>'[1]Table 19'!C27</f>
        <v>VELASCO CONTRERAS GUSTAVO</v>
      </c>
      <c r="E33" s="46"/>
      <c r="F33" s="46"/>
      <c r="G33" s="46"/>
      <c r="H33" s="46"/>
      <c r="I33" s="46"/>
      <c r="J33" s="16">
        <v>96</v>
      </c>
      <c r="K33" s="16">
        <v>95</v>
      </c>
      <c r="L33" s="16">
        <v>96</v>
      </c>
      <c r="M33" s="16">
        <v>0</v>
      </c>
      <c r="N33" s="16">
        <v>0</v>
      </c>
      <c r="O33" s="16">
        <v>0</v>
      </c>
      <c r="P33" s="16"/>
      <c r="Q33" s="18">
        <f t="shared" si="0"/>
        <v>47.833333333333336</v>
      </c>
    </row>
    <row r="34" spans="2:17" x14ac:dyDescent="0.3">
      <c r="B34" s="17">
        <f t="shared" si="1"/>
        <v>26</v>
      </c>
      <c r="C34" s="17" t="str">
        <f>'[1]Table 19'!B28</f>
        <v>211U0286</v>
      </c>
      <c r="D34" s="46" t="str">
        <f>'[1]Table 19'!C28</f>
        <v>VERGARA POLITO MARIA MAGDALENA</v>
      </c>
      <c r="E34" s="46"/>
      <c r="F34" s="46"/>
      <c r="G34" s="46"/>
      <c r="H34" s="46"/>
      <c r="I34" s="46"/>
      <c r="J34" s="16">
        <v>89</v>
      </c>
      <c r="K34" s="16">
        <v>100</v>
      </c>
      <c r="L34" s="16">
        <v>100</v>
      </c>
      <c r="M34" s="16">
        <v>0</v>
      </c>
      <c r="N34" s="16">
        <v>0</v>
      </c>
      <c r="O34" s="16">
        <v>0</v>
      </c>
      <c r="P34" s="16"/>
      <c r="Q34" s="18">
        <f t="shared" si="0"/>
        <v>48.166666666666664</v>
      </c>
    </row>
    <row r="35" spans="2:17" x14ac:dyDescent="0.3">
      <c r="B35" s="17">
        <f t="shared" si="1"/>
        <v>27</v>
      </c>
      <c r="C35" s="17" t="str">
        <f>'[1]Table 19'!B29</f>
        <v>211U0289</v>
      </c>
      <c r="D35" s="46" t="str">
        <f>'[1]Table 19'!C29</f>
        <v>XOLO TORNADO LIZBETH</v>
      </c>
      <c r="E35" s="46"/>
      <c r="F35" s="46"/>
      <c r="G35" s="46"/>
      <c r="H35" s="46"/>
      <c r="I35" s="46"/>
      <c r="J35" s="16">
        <v>97</v>
      </c>
      <c r="K35" s="16">
        <v>95</v>
      </c>
      <c r="L35" s="16">
        <v>100</v>
      </c>
      <c r="M35" s="16">
        <v>0</v>
      </c>
      <c r="N35" s="16">
        <v>0</v>
      </c>
      <c r="O35" s="16">
        <v>0</v>
      </c>
      <c r="P35" s="16"/>
      <c r="Q35" s="18">
        <f t="shared" si="0"/>
        <v>48.666666666666664</v>
      </c>
    </row>
    <row r="36" spans="2:17" x14ac:dyDescent="0.3">
      <c r="B36" s="17">
        <f t="shared" si="1"/>
        <v>28</v>
      </c>
      <c r="C36" s="17"/>
      <c r="D36" s="51"/>
      <c r="E36" s="51"/>
      <c r="F36" s="51"/>
      <c r="G36" s="51"/>
      <c r="H36" s="51"/>
      <c r="I36" s="51"/>
      <c r="J36" s="16"/>
      <c r="K36" s="16"/>
      <c r="L36" s="16"/>
      <c r="M36" s="16"/>
      <c r="N36" s="16"/>
      <c r="O36" s="16"/>
      <c r="P36" s="16"/>
      <c r="Q36" s="18"/>
    </row>
    <row r="37" spans="2:17" x14ac:dyDescent="0.3">
      <c r="B37" s="17">
        <f t="shared" si="1"/>
        <v>29</v>
      </c>
      <c r="C37" s="17"/>
      <c r="D37" s="51"/>
      <c r="E37" s="51"/>
      <c r="F37" s="51"/>
      <c r="G37" s="51"/>
      <c r="H37" s="51"/>
      <c r="I37" s="51"/>
      <c r="J37" s="16"/>
      <c r="K37" s="16"/>
      <c r="L37" s="16"/>
      <c r="M37" s="16"/>
      <c r="N37" s="16"/>
      <c r="O37" s="16"/>
      <c r="P37" s="16"/>
      <c r="Q37" s="18"/>
    </row>
    <row r="38" spans="2:17" x14ac:dyDescent="0.3">
      <c r="B38" s="17">
        <f t="shared" si="1"/>
        <v>30</v>
      </c>
      <c r="C38" s="17"/>
      <c r="D38" s="51"/>
      <c r="E38" s="51"/>
      <c r="F38" s="51"/>
      <c r="G38" s="51"/>
      <c r="H38" s="51"/>
      <c r="I38" s="51"/>
      <c r="J38" s="16"/>
      <c r="K38" s="16"/>
      <c r="L38" s="16"/>
      <c r="M38" s="16"/>
      <c r="N38" s="16"/>
      <c r="O38" s="16"/>
      <c r="P38" s="16"/>
      <c r="Q38" s="18"/>
    </row>
    <row r="39" spans="2:17" x14ac:dyDescent="0.3">
      <c r="B39" s="20"/>
      <c r="C39" s="49"/>
      <c r="D39" s="49"/>
      <c r="E39" s="21"/>
      <c r="F39" s="20"/>
      <c r="G39" s="20"/>
      <c r="H39" s="32" t="s">
        <v>18</v>
      </c>
      <c r="I39" s="32"/>
      <c r="J39" s="12">
        <f t="shared" ref="J39:Q39" si="2">COUNTIF(J9:J38,"&gt;=70")</f>
        <v>23</v>
      </c>
      <c r="K39" s="12">
        <f t="shared" si="2"/>
        <v>24</v>
      </c>
      <c r="L39" s="12">
        <f t="shared" si="2"/>
        <v>25</v>
      </c>
      <c r="M39" s="12">
        <f t="shared" si="2"/>
        <v>0</v>
      </c>
      <c r="N39" s="12">
        <f t="shared" si="2"/>
        <v>0</v>
      </c>
      <c r="O39" s="12">
        <f t="shared" si="2"/>
        <v>0</v>
      </c>
      <c r="P39" s="12">
        <f t="shared" si="2"/>
        <v>0</v>
      </c>
      <c r="Q39" s="13">
        <f t="shared" si="2"/>
        <v>0</v>
      </c>
    </row>
    <row r="40" spans="2:17" x14ac:dyDescent="0.3">
      <c r="B40" s="20"/>
      <c r="C40" s="49"/>
      <c r="D40" s="49"/>
      <c r="E40" s="22"/>
      <c r="F40" s="20"/>
      <c r="G40" s="20"/>
      <c r="H40" s="33" t="s">
        <v>19</v>
      </c>
      <c r="I40" s="33"/>
      <c r="J40" s="14">
        <f t="shared" ref="J40:Q40" si="3">COUNTIF(J9:J38,"&lt;70")</f>
        <v>4</v>
      </c>
      <c r="K40" s="14">
        <f t="shared" si="3"/>
        <v>3</v>
      </c>
      <c r="L40" s="14">
        <f t="shared" si="3"/>
        <v>2</v>
      </c>
      <c r="M40" s="14">
        <f t="shared" si="3"/>
        <v>27</v>
      </c>
      <c r="N40" s="14">
        <f t="shared" si="3"/>
        <v>27</v>
      </c>
      <c r="O40" s="14">
        <f t="shared" si="3"/>
        <v>27</v>
      </c>
      <c r="P40" s="14">
        <f t="shared" si="3"/>
        <v>0</v>
      </c>
      <c r="Q40" s="14">
        <f t="shared" si="3"/>
        <v>27</v>
      </c>
    </row>
    <row r="41" spans="2:17" x14ac:dyDescent="0.3">
      <c r="B41" s="20"/>
      <c r="C41" s="49"/>
      <c r="D41" s="49"/>
      <c r="E41" s="49"/>
      <c r="F41" s="20"/>
      <c r="G41" s="20"/>
      <c r="H41" s="33" t="s">
        <v>20</v>
      </c>
      <c r="I41" s="33"/>
      <c r="J41" s="14">
        <f t="shared" ref="J41:Q41" si="4">COUNT(J9:J38)</f>
        <v>27</v>
      </c>
      <c r="K41" s="14">
        <f t="shared" si="4"/>
        <v>27</v>
      </c>
      <c r="L41" s="14">
        <f t="shared" si="4"/>
        <v>27</v>
      </c>
      <c r="M41" s="14">
        <f t="shared" si="4"/>
        <v>27</v>
      </c>
      <c r="N41" s="14">
        <f t="shared" si="4"/>
        <v>27</v>
      </c>
      <c r="O41" s="14">
        <f t="shared" si="4"/>
        <v>27</v>
      </c>
      <c r="P41" s="14">
        <f t="shared" si="4"/>
        <v>0</v>
      </c>
      <c r="Q41" s="14">
        <f t="shared" si="4"/>
        <v>27</v>
      </c>
    </row>
    <row r="42" spans="2:17" x14ac:dyDescent="0.3">
      <c r="B42" s="20"/>
      <c r="C42" s="49"/>
      <c r="D42" s="49"/>
      <c r="E42" s="21"/>
      <c r="F42" s="20"/>
      <c r="G42" s="20"/>
      <c r="H42" s="34" t="s">
        <v>15</v>
      </c>
      <c r="I42" s="34"/>
      <c r="J42" s="25">
        <f>J39/J41</f>
        <v>0.85185185185185186</v>
      </c>
      <c r="K42" s="9">
        <f t="shared" ref="K42:Q42" si="5">K39/K41</f>
        <v>0.88888888888888884</v>
      </c>
      <c r="L42" s="9">
        <f t="shared" si="5"/>
        <v>0.92592592592592593</v>
      </c>
      <c r="M42" s="9">
        <f t="shared" si="5"/>
        <v>0</v>
      </c>
      <c r="N42" s="9">
        <f t="shared" si="5"/>
        <v>0</v>
      </c>
      <c r="O42" s="9">
        <f t="shared" si="5"/>
        <v>0</v>
      </c>
      <c r="P42" s="9" t="e">
        <f t="shared" si="5"/>
        <v>#DIV/0!</v>
      </c>
      <c r="Q42" s="9">
        <f t="shared" si="5"/>
        <v>0</v>
      </c>
    </row>
    <row r="43" spans="2:17" x14ac:dyDescent="0.3">
      <c r="B43" s="20"/>
      <c r="C43" s="49"/>
      <c r="D43" s="49"/>
      <c r="E43" s="21"/>
      <c r="F43" s="20"/>
      <c r="G43" s="20"/>
      <c r="H43" s="34" t="s">
        <v>16</v>
      </c>
      <c r="I43" s="34"/>
      <c r="J43" s="15">
        <f>J40/J41</f>
        <v>0.14814814814814814</v>
      </c>
      <c r="K43" s="15">
        <f t="shared" ref="K43:Q43" si="6">K40/K41</f>
        <v>0.1111111111111111</v>
      </c>
      <c r="L43" s="9">
        <f t="shared" si="6"/>
        <v>7.407407407407407E-2</v>
      </c>
      <c r="M43" s="9">
        <f t="shared" si="6"/>
        <v>1</v>
      </c>
      <c r="N43" s="9">
        <f t="shared" si="6"/>
        <v>1</v>
      </c>
      <c r="O43" s="9">
        <f t="shared" si="6"/>
        <v>1</v>
      </c>
      <c r="P43" s="9" t="e">
        <f t="shared" si="6"/>
        <v>#DIV/0!</v>
      </c>
      <c r="Q43" s="9">
        <f t="shared" si="6"/>
        <v>1</v>
      </c>
    </row>
    <row r="44" spans="2:17" x14ac:dyDescent="0.3">
      <c r="C44" s="28"/>
      <c r="D44" s="28"/>
      <c r="E44" s="6"/>
    </row>
    <row r="45" spans="2:17" x14ac:dyDescent="0.3">
      <c r="C45" s="1"/>
      <c r="D45" s="1"/>
      <c r="E45" s="6"/>
    </row>
    <row r="46" spans="2:17" x14ac:dyDescent="0.3">
      <c r="J46" s="35"/>
      <c r="K46" s="35"/>
      <c r="L46" s="35"/>
      <c r="M46" s="35"/>
      <c r="N46" s="35"/>
      <c r="O46" s="35"/>
      <c r="P46" s="35"/>
    </row>
    <row r="47" spans="2:17" x14ac:dyDescent="0.3">
      <c r="J47" s="52" t="s">
        <v>17</v>
      </c>
      <c r="K47" s="52"/>
      <c r="L47" s="52"/>
      <c r="M47" s="52"/>
      <c r="N47" s="52"/>
      <c r="O47" s="52"/>
      <c r="P47" s="52"/>
    </row>
  </sheetData>
  <mergeCells count="52">
    <mergeCell ref="C43:D43"/>
    <mergeCell ref="H43:I43"/>
    <mergeCell ref="C44:D44"/>
    <mergeCell ref="J46:P46"/>
    <mergeCell ref="J47:P47"/>
    <mergeCell ref="C40:D40"/>
    <mergeCell ref="H40:I40"/>
    <mergeCell ref="C41:E41"/>
    <mergeCell ref="H41:I41"/>
    <mergeCell ref="C42:D42"/>
    <mergeCell ref="H42:I42"/>
    <mergeCell ref="C39:D39"/>
    <mergeCell ref="H39:I39"/>
    <mergeCell ref="D38:I3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tabSelected="1" topLeftCell="A2" zoomScale="90" zoomScaleNormal="90" workbookViewId="0">
      <selection activeCell="M24" sqref="M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8.10937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3">
      <c r="C4" s="20" t="s">
        <v>0</v>
      </c>
      <c r="D4" s="36" t="s">
        <v>32</v>
      </c>
      <c r="E4" s="36"/>
      <c r="F4" s="36"/>
      <c r="G4" s="36"/>
      <c r="H4" s="20"/>
      <c r="I4" s="20" t="s">
        <v>1</v>
      </c>
      <c r="J4" s="36" t="s">
        <v>35</v>
      </c>
      <c r="K4" s="36"/>
      <c r="L4" s="20"/>
      <c r="M4" s="20" t="s">
        <v>2</v>
      </c>
      <c r="N4" s="58">
        <v>45258</v>
      </c>
      <c r="O4" s="58"/>
      <c r="P4" s="20"/>
      <c r="Q4" s="20"/>
    </row>
    <row r="5" spans="2:18" ht="6.75" customHeight="1" x14ac:dyDescent="0.3">
      <c r="C5" s="20"/>
      <c r="D5" s="23"/>
      <c r="E5" s="23"/>
      <c r="F5" s="23"/>
      <c r="G5" s="23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18" ht="25.8" customHeight="1" x14ac:dyDescent="0.3">
      <c r="C6" s="20" t="s">
        <v>3</v>
      </c>
      <c r="D6" s="36" t="s">
        <v>28</v>
      </c>
      <c r="E6" s="36"/>
      <c r="F6" s="36"/>
      <c r="G6" s="36"/>
      <c r="H6" s="20"/>
      <c r="I6" s="49" t="s">
        <v>21</v>
      </c>
      <c r="J6" s="49"/>
      <c r="K6" s="53" t="s">
        <v>34</v>
      </c>
      <c r="L6" s="53"/>
      <c r="M6" s="53"/>
      <c r="N6" s="53"/>
      <c r="O6" s="53"/>
      <c r="P6" s="53"/>
      <c r="Q6" s="20"/>
    </row>
    <row r="7" spans="2:18" ht="11.25" customHeight="1" x14ac:dyDescent="0.3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18" x14ac:dyDescent="0.3">
      <c r="B8" s="8" t="s">
        <v>4</v>
      </c>
      <c r="C8" s="10" t="s">
        <v>6</v>
      </c>
      <c r="D8" s="45" t="s">
        <v>5</v>
      </c>
      <c r="E8" s="45"/>
      <c r="F8" s="45"/>
      <c r="G8" s="45"/>
      <c r="H8" s="45"/>
      <c r="I8" s="45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1"/>
      <c r="Q8" s="11" t="s">
        <v>22</v>
      </c>
    </row>
    <row r="9" spans="2:18" x14ac:dyDescent="0.3">
      <c r="B9" s="5">
        <v>1</v>
      </c>
      <c r="C9" s="17" t="str">
        <f>'[1]Table 24'!B3</f>
        <v>211U0219</v>
      </c>
      <c r="D9" s="46" t="str">
        <f>'[1]Table 24'!C3</f>
        <v>CANCINO CHIGUIL KARLA VANESSA</v>
      </c>
      <c r="E9" s="46"/>
      <c r="F9" s="46"/>
      <c r="G9" s="46"/>
      <c r="H9" s="46"/>
      <c r="I9" s="46"/>
      <c r="J9" s="16">
        <v>89</v>
      </c>
      <c r="K9" s="16">
        <v>97</v>
      </c>
      <c r="L9" s="16">
        <v>100</v>
      </c>
      <c r="M9" s="16">
        <v>0</v>
      </c>
      <c r="N9" s="16">
        <v>0</v>
      </c>
      <c r="O9" s="16">
        <v>0</v>
      </c>
      <c r="P9" s="16"/>
      <c r="Q9" s="18">
        <f>SUM(J9:O9)/6</f>
        <v>47.666666666666664</v>
      </c>
    </row>
    <row r="10" spans="2:18" x14ac:dyDescent="0.3">
      <c r="B10" s="5">
        <f>B9+1</f>
        <v>2</v>
      </c>
      <c r="C10" s="17" t="str">
        <f>'[1]Table 24'!B4</f>
        <v>211U0617</v>
      </c>
      <c r="D10" s="46" t="str">
        <f>'[1]Table 24'!C4</f>
        <v>CASTRO XALA AIXA MICHELLE</v>
      </c>
      <c r="E10" s="46"/>
      <c r="F10" s="46"/>
      <c r="G10" s="46"/>
      <c r="H10" s="46"/>
      <c r="I10" s="46"/>
      <c r="J10" s="16">
        <v>78</v>
      </c>
      <c r="K10" s="19">
        <v>0</v>
      </c>
      <c r="L10" s="16">
        <v>79</v>
      </c>
      <c r="M10" s="16">
        <v>0</v>
      </c>
      <c r="N10" s="16">
        <v>0</v>
      </c>
      <c r="O10" s="16">
        <v>0</v>
      </c>
      <c r="P10" s="16"/>
      <c r="Q10" s="18">
        <f t="shared" ref="Q10:Q24" si="0">SUM(J10:O10)/6</f>
        <v>26.166666666666668</v>
      </c>
    </row>
    <row r="11" spans="2:18" x14ac:dyDescent="0.3">
      <c r="B11" s="5">
        <f t="shared" ref="B11:B36" si="1">B10+1</f>
        <v>3</v>
      </c>
      <c r="C11" s="17" t="str">
        <f>'[1]Table 24'!B5</f>
        <v>211U0224</v>
      </c>
      <c r="D11" s="46" t="str">
        <f>'[1]Table 24'!C5</f>
        <v>CHIGUIL PUCHETA ANDREA LIZETH</v>
      </c>
      <c r="E11" s="46"/>
      <c r="F11" s="46"/>
      <c r="G11" s="46"/>
      <c r="H11" s="46"/>
      <c r="I11" s="46"/>
      <c r="J11" s="16">
        <v>92</v>
      </c>
      <c r="K11" s="16">
        <v>97</v>
      </c>
      <c r="L11" s="16">
        <v>99</v>
      </c>
      <c r="M11" s="16">
        <v>0</v>
      </c>
      <c r="N11" s="16">
        <v>0</v>
      </c>
      <c r="O11" s="16">
        <v>0</v>
      </c>
      <c r="P11" s="16"/>
      <c r="Q11" s="18">
        <f t="shared" si="0"/>
        <v>48</v>
      </c>
    </row>
    <row r="12" spans="2:18" x14ac:dyDescent="0.3">
      <c r="B12" s="5">
        <f t="shared" si="1"/>
        <v>4</v>
      </c>
      <c r="C12" s="17" t="str">
        <f>'[1]Table 24'!B6</f>
        <v>211U0647</v>
      </c>
      <c r="D12" s="46" t="str">
        <f>'[1]Table 24'!C6</f>
        <v>CRUZ CONTRERAS DALLIANS</v>
      </c>
      <c r="E12" s="46"/>
      <c r="F12" s="46"/>
      <c r="G12" s="46"/>
      <c r="H12" s="46"/>
      <c r="I12" s="46"/>
      <c r="J12" s="16">
        <v>88</v>
      </c>
      <c r="K12" s="16">
        <v>93</v>
      </c>
      <c r="L12" s="16">
        <v>95</v>
      </c>
      <c r="M12" s="16">
        <v>0</v>
      </c>
      <c r="N12" s="16">
        <v>0</v>
      </c>
      <c r="O12" s="16">
        <v>0</v>
      </c>
      <c r="P12" s="16"/>
      <c r="Q12" s="18">
        <f t="shared" si="0"/>
        <v>46</v>
      </c>
    </row>
    <row r="13" spans="2:18" x14ac:dyDescent="0.3">
      <c r="B13" s="5">
        <f t="shared" si="1"/>
        <v>5</v>
      </c>
      <c r="C13" s="17" t="str">
        <f>'[1]Table 24'!B7</f>
        <v>211U0239</v>
      </c>
      <c r="D13" s="46" t="str">
        <f>'[1]Table 24'!C7</f>
        <v>GUTIERREZ HERVIS ALONDRA</v>
      </c>
      <c r="E13" s="46"/>
      <c r="F13" s="46"/>
      <c r="G13" s="46"/>
      <c r="H13" s="46"/>
      <c r="I13" s="46"/>
      <c r="J13" s="16">
        <v>90</v>
      </c>
      <c r="K13" s="16">
        <v>96</v>
      </c>
      <c r="L13" s="16">
        <v>100</v>
      </c>
      <c r="M13" s="16">
        <v>0</v>
      </c>
      <c r="N13" s="16">
        <v>0</v>
      </c>
      <c r="O13" s="16">
        <v>0</v>
      </c>
      <c r="P13" s="16"/>
      <c r="Q13" s="18">
        <f t="shared" si="0"/>
        <v>47.666666666666664</v>
      </c>
    </row>
    <row r="14" spans="2:18" x14ac:dyDescent="0.3">
      <c r="B14" s="5">
        <f t="shared" si="1"/>
        <v>6</v>
      </c>
      <c r="C14" s="17" t="str">
        <f>'[1]Table 24'!B8</f>
        <v>211U0241</v>
      </c>
      <c r="D14" s="46" t="str">
        <f>'[1]Table 24'!C8</f>
        <v>ISIDORO COYOLT BRAYAN</v>
      </c>
      <c r="E14" s="46"/>
      <c r="F14" s="46"/>
      <c r="G14" s="46"/>
      <c r="H14" s="46"/>
      <c r="I14" s="46"/>
      <c r="J14" s="16">
        <v>74</v>
      </c>
      <c r="K14" s="16">
        <v>98</v>
      </c>
      <c r="L14" s="16">
        <v>95</v>
      </c>
      <c r="M14" s="16">
        <v>0</v>
      </c>
      <c r="N14" s="16">
        <v>0</v>
      </c>
      <c r="O14" s="16">
        <v>0</v>
      </c>
      <c r="P14" s="16"/>
      <c r="Q14" s="18">
        <f t="shared" si="0"/>
        <v>44.5</v>
      </c>
    </row>
    <row r="15" spans="2:18" x14ac:dyDescent="0.3">
      <c r="B15" s="5">
        <f t="shared" si="1"/>
        <v>7</v>
      </c>
      <c r="C15" s="17" t="str">
        <f>'[1]Table 24'!B9</f>
        <v>211U0615</v>
      </c>
      <c r="D15" s="46" t="str">
        <f>'[1]Table 24'!C9</f>
        <v>IXBA CHONTAL PERLA DEL CARMEN</v>
      </c>
      <c r="E15" s="46"/>
      <c r="F15" s="46"/>
      <c r="G15" s="46"/>
      <c r="H15" s="46"/>
      <c r="I15" s="46"/>
      <c r="J15" s="16">
        <v>92</v>
      </c>
      <c r="K15" s="16">
        <v>96</v>
      </c>
      <c r="L15" s="16">
        <v>95</v>
      </c>
      <c r="M15" s="16">
        <v>0</v>
      </c>
      <c r="N15" s="16">
        <v>0</v>
      </c>
      <c r="O15" s="16">
        <v>0</v>
      </c>
      <c r="P15" s="16"/>
      <c r="Q15" s="18">
        <f t="shared" si="0"/>
        <v>47.166666666666664</v>
      </c>
    </row>
    <row r="16" spans="2:18" x14ac:dyDescent="0.3">
      <c r="B16" s="5">
        <f t="shared" si="1"/>
        <v>8</v>
      </c>
      <c r="C16" s="17" t="str">
        <f>'[1]Table 24'!B10</f>
        <v>211U0253</v>
      </c>
      <c r="D16" s="46" t="str">
        <f>'[1]Table 24'!C10</f>
        <v>NORIEGA CARDENAS EVELYN NICOL</v>
      </c>
      <c r="E16" s="46"/>
      <c r="F16" s="46"/>
      <c r="G16" s="46"/>
      <c r="H16" s="46"/>
      <c r="I16" s="46"/>
      <c r="J16" s="16">
        <v>97</v>
      </c>
      <c r="K16" s="16">
        <v>93</v>
      </c>
      <c r="L16" s="16">
        <v>97</v>
      </c>
      <c r="M16" s="16">
        <v>0</v>
      </c>
      <c r="N16" s="16">
        <v>0</v>
      </c>
      <c r="O16" s="16">
        <v>0</v>
      </c>
      <c r="P16" s="16"/>
      <c r="Q16" s="18">
        <f t="shared" si="0"/>
        <v>47.833333333333336</v>
      </c>
    </row>
    <row r="17" spans="2:17" x14ac:dyDescent="0.3">
      <c r="B17" s="5">
        <f t="shared" si="1"/>
        <v>9</v>
      </c>
      <c r="C17" s="17" t="str">
        <f>'[1]Table 24'!B11</f>
        <v>211U0255</v>
      </c>
      <c r="D17" s="46" t="str">
        <f>'[1]Table 24'!C11</f>
        <v>ORTEGA SANCHEZ ANGEL ANDRES</v>
      </c>
      <c r="E17" s="46"/>
      <c r="F17" s="46"/>
      <c r="G17" s="46"/>
      <c r="H17" s="46"/>
      <c r="I17" s="46"/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6"/>
      <c r="Q17" s="18">
        <f t="shared" si="0"/>
        <v>0</v>
      </c>
    </row>
    <row r="18" spans="2:17" x14ac:dyDescent="0.3">
      <c r="B18" s="5">
        <f t="shared" si="1"/>
        <v>10</v>
      </c>
      <c r="C18" s="17" t="str">
        <f>'[1]Table 24'!B12</f>
        <v>211U0265</v>
      </c>
      <c r="D18" s="46" t="str">
        <f>'[1]Table 24'!C12</f>
        <v>PRETELIN FONSECA MARIA JOSE</v>
      </c>
      <c r="E18" s="46"/>
      <c r="F18" s="46"/>
      <c r="G18" s="46"/>
      <c r="H18" s="46"/>
      <c r="I18" s="46"/>
      <c r="J18" s="16">
        <v>79</v>
      </c>
      <c r="K18" s="16">
        <v>85</v>
      </c>
      <c r="L18" s="16">
        <v>94</v>
      </c>
      <c r="M18" s="16">
        <v>0</v>
      </c>
      <c r="N18" s="16">
        <v>0</v>
      </c>
      <c r="O18" s="16">
        <v>0</v>
      </c>
      <c r="P18" s="16"/>
      <c r="Q18" s="18">
        <f t="shared" si="0"/>
        <v>43</v>
      </c>
    </row>
    <row r="19" spans="2:17" x14ac:dyDescent="0.3">
      <c r="B19" s="5">
        <f t="shared" si="1"/>
        <v>11</v>
      </c>
      <c r="C19" s="17" t="str">
        <f>'[1]Table 24'!B13</f>
        <v>211U0266</v>
      </c>
      <c r="D19" s="46" t="str">
        <f>'[1]Table 24'!C13</f>
        <v>PUCHETA VELASCO DANIEL</v>
      </c>
      <c r="E19" s="46"/>
      <c r="F19" s="46"/>
      <c r="G19" s="46"/>
      <c r="H19" s="46"/>
      <c r="I19" s="46"/>
      <c r="J19" s="16">
        <v>95</v>
      </c>
      <c r="K19" s="16">
        <v>94</v>
      </c>
      <c r="L19" s="16">
        <v>100</v>
      </c>
      <c r="M19" s="16">
        <v>0</v>
      </c>
      <c r="N19" s="16">
        <v>0</v>
      </c>
      <c r="O19" s="16">
        <v>0</v>
      </c>
      <c r="P19" s="16"/>
      <c r="Q19" s="18">
        <f t="shared" si="0"/>
        <v>48.166666666666664</v>
      </c>
    </row>
    <row r="20" spans="2:17" x14ac:dyDescent="0.3">
      <c r="B20" s="5">
        <f t="shared" si="1"/>
        <v>12</v>
      </c>
      <c r="C20" s="17" t="str">
        <f>'[1]Table 24'!B14</f>
        <v>211U0268</v>
      </c>
      <c r="D20" s="46" t="str">
        <f>'[1]Table 24'!C14</f>
        <v>RESENDIZ COBAXIN BRAD HILARIO</v>
      </c>
      <c r="E20" s="46"/>
      <c r="F20" s="46"/>
      <c r="G20" s="46"/>
      <c r="H20" s="46"/>
      <c r="I20" s="46"/>
      <c r="J20" s="16">
        <v>79</v>
      </c>
      <c r="K20" s="16">
        <v>76</v>
      </c>
      <c r="L20" s="16">
        <v>96</v>
      </c>
      <c r="M20" s="16">
        <v>0</v>
      </c>
      <c r="N20" s="16">
        <v>0</v>
      </c>
      <c r="O20" s="16">
        <v>0</v>
      </c>
      <c r="P20" s="16"/>
      <c r="Q20" s="18">
        <f t="shared" si="0"/>
        <v>41.833333333333336</v>
      </c>
    </row>
    <row r="21" spans="2:17" x14ac:dyDescent="0.3">
      <c r="B21" s="5">
        <f t="shared" si="1"/>
        <v>13</v>
      </c>
      <c r="C21" s="17" t="str">
        <f>'[1]Table 24'!B15</f>
        <v>211U0271</v>
      </c>
      <c r="D21" s="46" t="str">
        <f>'[1]Table 24'!C15</f>
        <v>REYES TORRES JALIL</v>
      </c>
      <c r="E21" s="46"/>
      <c r="F21" s="46"/>
      <c r="G21" s="46"/>
      <c r="H21" s="46"/>
      <c r="I21" s="46"/>
      <c r="J21" s="16">
        <v>94</v>
      </c>
      <c r="K21" s="16">
        <v>96</v>
      </c>
      <c r="L21" s="16">
        <v>96</v>
      </c>
      <c r="M21" s="16">
        <v>0</v>
      </c>
      <c r="N21" s="16">
        <v>0</v>
      </c>
      <c r="O21" s="16">
        <v>0</v>
      </c>
      <c r="P21" s="16"/>
      <c r="Q21" s="18">
        <f t="shared" si="0"/>
        <v>47.666666666666664</v>
      </c>
    </row>
    <row r="22" spans="2:17" x14ac:dyDescent="0.3">
      <c r="B22" s="5">
        <f t="shared" si="1"/>
        <v>14</v>
      </c>
      <c r="C22" s="17" t="str">
        <f>'[1]Table 24'!B16</f>
        <v>211U0274</v>
      </c>
      <c r="D22" s="46" t="str">
        <f>'[1]Table 24'!C16</f>
        <v>SALAS BAXIN DANAHI</v>
      </c>
      <c r="E22" s="46"/>
      <c r="F22" s="46"/>
      <c r="G22" s="46"/>
      <c r="H22" s="46"/>
      <c r="I22" s="46"/>
      <c r="J22" s="16">
        <v>95</v>
      </c>
      <c r="K22" s="16">
        <v>99</v>
      </c>
      <c r="L22" s="16">
        <v>100</v>
      </c>
      <c r="M22" s="16">
        <v>0</v>
      </c>
      <c r="N22" s="16">
        <v>0</v>
      </c>
      <c r="O22" s="16">
        <v>0</v>
      </c>
      <c r="P22" s="16"/>
      <c r="Q22" s="18">
        <f t="shared" si="0"/>
        <v>49</v>
      </c>
    </row>
    <row r="23" spans="2:17" x14ac:dyDescent="0.3">
      <c r="B23" s="5">
        <f t="shared" si="1"/>
        <v>15</v>
      </c>
      <c r="C23" s="17" t="str">
        <f>'[1]Table 24'!B17</f>
        <v>211U0276</v>
      </c>
      <c r="D23" s="46" t="str">
        <f>'[1]Table 24'!C17</f>
        <v>SINACA RUIZ MARITZA JAQUELINE</v>
      </c>
      <c r="E23" s="46"/>
      <c r="F23" s="46"/>
      <c r="G23" s="46"/>
      <c r="H23" s="46"/>
      <c r="I23" s="46"/>
      <c r="J23" s="16">
        <v>89</v>
      </c>
      <c r="K23" s="16">
        <v>91</v>
      </c>
      <c r="L23" s="16">
        <v>100</v>
      </c>
      <c r="M23" s="16">
        <v>0</v>
      </c>
      <c r="N23" s="16">
        <v>0</v>
      </c>
      <c r="O23" s="16">
        <v>0</v>
      </c>
      <c r="P23" s="16"/>
      <c r="Q23" s="18">
        <f t="shared" si="0"/>
        <v>46.666666666666664</v>
      </c>
    </row>
    <row r="24" spans="2:17" x14ac:dyDescent="0.3">
      <c r="B24" s="5">
        <f t="shared" si="1"/>
        <v>16</v>
      </c>
      <c r="C24" s="17" t="str">
        <f>'[1]Table 24'!B18</f>
        <v>211U0280</v>
      </c>
      <c r="D24" s="46" t="str">
        <f>'[1]Table 24'!C18</f>
        <v>TORNADO HERNANDEZ KAREN</v>
      </c>
      <c r="E24" s="46"/>
      <c r="F24" s="46"/>
      <c r="G24" s="46"/>
      <c r="H24" s="46"/>
      <c r="I24" s="46"/>
      <c r="J24" s="16">
        <v>85</v>
      </c>
      <c r="K24" s="16">
        <v>99</v>
      </c>
      <c r="L24" s="16">
        <v>100</v>
      </c>
      <c r="M24" s="16">
        <v>0</v>
      </c>
      <c r="N24" s="16">
        <v>0</v>
      </c>
      <c r="O24" s="16">
        <v>0</v>
      </c>
      <c r="P24" s="16"/>
      <c r="Q24" s="18">
        <f t="shared" si="0"/>
        <v>47.333333333333336</v>
      </c>
    </row>
    <row r="25" spans="2:17" x14ac:dyDescent="0.3">
      <c r="B25" s="5">
        <f t="shared" si="1"/>
        <v>17</v>
      </c>
      <c r="C25" s="17"/>
      <c r="D25" s="51"/>
      <c r="E25" s="51"/>
      <c r="F25" s="51"/>
      <c r="G25" s="51"/>
      <c r="H25" s="51"/>
      <c r="I25" s="51"/>
      <c r="J25" s="16"/>
      <c r="K25" s="16"/>
      <c r="L25" s="16"/>
      <c r="M25" s="16"/>
      <c r="N25" s="16"/>
      <c r="O25" s="16"/>
      <c r="P25" s="16"/>
      <c r="Q25" s="18"/>
    </row>
    <row r="26" spans="2:17" x14ac:dyDescent="0.3">
      <c r="B26" s="5">
        <f t="shared" si="1"/>
        <v>18</v>
      </c>
      <c r="C26" s="17"/>
      <c r="D26" s="51"/>
      <c r="E26" s="51"/>
      <c r="F26" s="51"/>
      <c r="G26" s="51"/>
      <c r="H26" s="51"/>
      <c r="I26" s="51"/>
      <c r="J26" s="16"/>
      <c r="K26" s="16"/>
      <c r="L26" s="16"/>
      <c r="M26" s="16"/>
      <c r="N26" s="16"/>
      <c r="O26" s="16"/>
      <c r="P26" s="16"/>
      <c r="Q26" s="18"/>
    </row>
    <row r="27" spans="2:17" x14ac:dyDescent="0.3">
      <c r="B27" s="5">
        <f t="shared" si="1"/>
        <v>19</v>
      </c>
      <c r="C27" s="17"/>
      <c r="D27" s="51"/>
      <c r="E27" s="51"/>
      <c r="F27" s="51"/>
      <c r="G27" s="51"/>
      <c r="H27" s="51"/>
      <c r="I27" s="51"/>
      <c r="J27" s="16"/>
      <c r="K27" s="16"/>
      <c r="L27" s="16"/>
      <c r="M27" s="16"/>
      <c r="N27" s="16"/>
      <c r="O27" s="16"/>
      <c r="P27" s="16"/>
      <c r="Q27" s="18"/>
    </row>
    <row r="28" spans="2:17" x14ac:dyDescent="0.3">
      <c r="B28" s="5">
        <f t="shared" si="1"/>
        <v>20</v>
      </c>
      <c r="C28" s="17"/>
      <c r="D28" s="51"/>
      <c r="E28" s="51"/>
      <c r="F28" s="51"/>
      <c r="G28" s="51"/>
      <c r="H28" s="51"/>
      <c r="I28" s="51"/>
      <c r="J28" s="16"/>
      <c r="K28" s="16"/>
      <c r="L28" s="16"/>
      <c r="M28" s="16"/>
      <c r="N28" s="16"/>
      <c r="O28" s="16"/>
      <c r="P28" s="16"/>
      <c r="Q28" s="18"/>
    </row>
    <row r="29" spans="2:17" x14ac:dyDescent="0.3">
      <c r="B29" s="5">
        <f t="shared" si="1"/>
        <v>21</v>
      </c>
      <c r="C29" s="17"/>
      <c r="D29" s="51"/>
      <c r="E29" s="51"/>
      <c r="F29" s="51"/>
      <c r="G29" s="51"/>
      <c r="H29" s="51"/>
      <c r="I29" s="51"/>
      <c r="J29" s="16"/>
      <c r="K29" s="16"/>
      <c r="L29" s="16"/>
      <c r="M29" s="16"/>
      <c r="N29" s="16"/>
      <c r="O29" s="16"/>
      <c r="P29" s="16"/>
      <c r="Q29" s="18"/>
    </row>
    <row r="30" spans="2:17" x14ac:dyDescent="0.3">
      <c r="B30" s="5">
        <f t="shared" si="1"/>
        <v>22</v>
      </c>
      <c r="C30" s="17"/>
      <c r="D30" s="51"/>
      <c r="E30" s="51"/>
      <c r="F30" s="51"/>
      <c r="G30" s="51"/>
      <c r="H30" s="51"/>
      <c r="I30" s="51"/>
      <c r="J30" s="16"/>
      <c r="K30" s="16"/>
      <c r="L30" s="16"/>
      <c r="M30" s="16"/>
      <c r="N30" s="16"/>
      <c r="O30" s="16"/>
      <c r="P30" s="16"/>
      <c r="Q30" s="18"/>
    </row>
    <row r="31" spans="2:17" x14ac:dyDescent="0.3">
      <c r="B31" s="5">
        <f t="shared" si="1"/>
        <v>23</v>
      </c>
      <c r="C31" s="17"/>
      <c r="D31" s="51"/>
      <c r="E31" s="51"/>
      <c r="F31" s="51"/>
      <c r="G31" s="51"/>
      <c r="H31" s="51"/>
      <c r="I31" s="51"/>
      <c r="J31" s="16"/>
      <c r="K31" s="16"/>
      <c r="L31" s="16"/>
      <c r="M31" s="16"/>
      <c r="N31" s="16"/>
      <c r="O31" s="16"/>
      <c r="P31" s="16"/>
      <c r="Q31" s="18"/>
    </row>
    <row r="32" spans="2:17" x14ac:dyDescent="0.3">
      <c r="B32" s="5">
        <f t="shared" si="1"/>
        <v>24</v>
      </c>
      <c r="C32" s="17"/>
      <c r="D32" s="51"/>
      <c r="E32" s="51"/>
      <c r="F32" s="51"/>
      <c r="G32" s="51"/>
      <c r="H32" s="51"/>
      <c r="I32" s="51"/>
      <c r="J32" s="16"/>
      <c r="K32" s="16"/>
      <c r="L32" s="16"/>
      <c r="M32" s="16"/>
      <c r="N32" s="16"/>
      <c r="O32" s="16"/>
      <c r="P32" s="16"/>
      <c r="Q32" s="18"/>
    </row>
    <row r="33" spans="2:17" x14ac:dyDescent="0.3">
      <c r="B33" s="5">
        <f t="shared" si="1"/>
        <v>25</v>
      </c>
      <c r="C33" s="17"/>
      <c r="D33" s="51"/>
      <c r="E33" s="51"/>
      <c r="F33" s="51"/>
      <c r="G33" s="51"/>
      <c r="H33" s="51"/>
      <c r="I33" s="51"/>
      <c r="J33" s="16"/>
      <c r="K33" s="16"/>
      <c r="L33" s="16"/>
      <c r="M33" s="16"/>
      <c r="N33" s="16"/>
      <c r="O33" s="16"/>
      <c r="P33" s="16"/>
      <c r="Q33" s="18"/>
    </row>
    <row r="34" spans="2:17" x14ac:dyDescent="0.3">
      <c r="B34" s="5">
        <f t="shared" si="1"/>
        <v>26</v>
      </c>
      <c r="C34" s="17"/>
      <c r="D34" s="51"/>
      <c r="E34" s="51"/>
      <c r="F34" s="51"/>
      <c r="G34" s="51"/>
      <c r="H34" s="51"/>
      <c r="I34" s="51"/>
      <c r="J34" s="16"/>
      <c r="K34" s="16"/>
      <c r="L34" s="16"/>
      <c r="M34" s="16"/>
      <c r="N34" s="16"/>
      <c r="O34" s="16"/>
      <c r="P34" s="16"/>
      <c r="Q34" s="18"/>
    </row>
    <row r="35" spans="2:17" x14ac:dyDescent="0.3">
      <c r="B35" s="5">
        <f t="shared" si="1"/>
        <v>27</v>
      </c>
      <c r="C35" s="17"/>
      <c r="D35" s="51"/>
      <c r="E35" s="51"/>
      <c r="F35" s="51"/>
      <c r="G35" s="51"/>
      <c r="H35" s="51"/>
      <c r="I35" s="51"/>
      <c r="J35" s="16"/>
      <c r="K35" s="16"/>
      <c r="L35" s="16"/>
      <c r="M35" s="16"/>
      <c r="N35" s="16"/>
      <c r="O35" s="16"/>
      <c r="P35" s="16"/>
      <c r="Q35" s="18"/>
    </row>
    <row r="36" spans="2:17" x14ac:dyDescent="0.3">
      <c r="B36" s="5">
        <f t="shared" si="1"/>
        <v>28</v>
      </c>
      <c r="C36" s="17"/>
      <c r="D36" s="51"/>
      <c r="E36" s="51"/>
      <c r="F36" s="51"/>
      <c r="G36" s="51"/>
      <c r="H36" s="51"/>
      <c r="I36" s="51"/>
      <c r="J36" s="16"/>
      <c r="K36" s="16"/>
      <c r="L36" s="16"/>
      <c r="M36" s="16"/>
      <c r="N36" s="16"/>
      <c r="O36" s="16"/>
      <c r="P36" s="16"/>
      <c r="Q36" s="18"/>
    </row>
    <row r="37" spans="2:17" x14ac:dyDescent="0.3">
      <c r="C37" s="49"/>
      <c r="D37" s="49"/>
      <c r="E37" s="21"/>
      <c r="F37" s="20"/>
      <c r="G37" s="20"/>
      <c r="H37" s="32" t="s">
        <v>18</v>
      </c>
      <c r="I37" s="32"/>
      <c r="J37" s="12">
        <f t="shared" ref="J37:Q37" si="2">COUNTIF(J9:J36,"&gt;=70")</f>
        <v>15</v>
      </c>
      <c r="K37" s="12">
        <f t="shared" si="2"/>
        <v>14</v>
      </c>
      <c r="L37" s="12">
        <f t="shared" si="2"/>
        <v>15</v>
      </c>
      <c r="M37" s="12">
        <f t="shared" si="2"/>
        <v>0</v>
      </c>
      <c r="N37" s="12">
        <f t="shared" si="2"/>
        <v>0</v>
      </c>
      <c r="O37" s="12">
        <f t="shared" si="2"/>
        <v>0</v>
      </c>
      <c r="P37" s="12">
        <f t="shared" si="2"/>
        <v>0</v>
      </c>
      <c r="Q37" s="13">
        <f t="shared" si="2"/>
        <v>0</v>
      </c>
    </row>
    <row r="38" spans="2:17" x14ac:dyDescent="0.3">
      <c r="C38" s="49"/>
      <c r="D38" s="49"/>
      <c r="E38" s="22"/>
      <c r="F38" s="20"/>
      <c r="G38" s="20"/>
      <c r="H38" s="33" t="s">
        <v>19</v>
      </c>
      <c r="I38" s="33"/>
      <c r="J38" s="14">
        <f t="shared" ref="J38:Q38" si="3">COUNTIF(J9:J36,"&lt;70")</f>
        <v>1</v>
      </c>
      <c r="K38" s="14">
        <f t="shared" si="3"/>
        <v>2</v>
      </c>
      <c r="L38" s="14">
        <f t="shared" si="3"/>
        <v>1</v>
      </c>
      <c r="M38" s="14">
        <f t="shared" si="3"/>
        <v>16</v>
      </c>
      <c r="N38" s="14">
        <f t="shared" si="3"/>
        <v>16</v>
      </c>
      <c r="O38" s="14">
        <f t="shared" si="3"/>
        <v>16</v>
      </c>
      <c r="P38" s="14">
        <f t="shared" si="3"/>
        <v>0</v>
      </c>
      <c r="Q38" s="14">
        <f t="shared" si="3"/>
        <v>16</v>
      </c>
    </row>
    <row r="39" spans="2:17" x14ac:dyDescent="0.3">
      <c r="C39" s="49"/>
      <c r="D39" s="49"/>
      <c r="E39" s="49"/>
      <c r="F39" s="20"/>
      <c r="G39" s="20"/>
      <c r="H39" s="33" t="s">
        <v>20</v>
      </c>
      <c r="I39" s="33"/>
      <c r="J39" s="14">
        <f t="shared" ref="J39:Q39" si="4">COUNT(J9:J36)</f>
        <v>16</v>
      </c>
      <c r="K39" s="14">
        <f t="shared" si="4"/>
        <v>16</v>
      </c>
      <c r="L39" s="14">
        <f t="shared" si="4"/>
        <v>16</v>
      </c>
      <c r="M39" s="14">
        <f t="shared" si="4"/>
        <v>16</v>
      </c>
      <c r="N39" s="14">
        <f t="shared" si="4"/>
        <v>16</v>
      </c>
      <c r="O39" s="14">
        <f t="shared" si="4"/>
        <v>16</v>
      </c>
      <c r="P39" s="14">
        <f t="shared" si="4"/>
        <v>0</v>
      </c>
      <c r="Q39" s="14">
        <f t="shared" si="4"/>
        <v>16</v>
      </c>
    </row>
    <row r="40" spans="2:17" x14ac:dyDescent="0.3">
      <c r="C40" s="49"/>
      <c r="D40" s="49"/>
      <c r="E40" s="21"/>
      <c r="F40" s="20"/>
      <c r="G40" s="20"/>
      <c r="H40" s="34" t="s">
        <v>15</v>
      </c>
      <c r="I40" s="34"/>
      <c r="J40" s="15">
        <f>J37/J39</f>
        <v>0.9375</v>
      </c>
      <c r="K40" s="9">
        <f t="shared" ref="K40:Q40" si="5">K37/K39</f>
        <v>0.875</v>
      </c>
      <c r="L40" s="9">
        <f t="shared" si="5"/>
        <v>0.9375</v>
      </c>
      <c r="M40" s="9">
        <f t="shared" si="5"/>
        <v>0</v>
      </c>
      <c r="N40" s="9">
        <f t="shared" si="5"/>
        <v>0</v>
      </c>
      <c r="O40" s="9">
        <f t="shared" si="5"/>
        <v>0</v>
      </c>
      <c r="P40" s="9" t="e">
        <f t="shared" si="5"/>
        <v>#DIV/0!</v>
      </c>
      <c r="Q40" s="9">
        <f t="shared" si="5"/>
        <v>0</v>
      </c>
    </row>
    <row r="41" spans="2:17" x14ac:dyDescent="0.3">
      <c r="C41" s="49"/>
      <c r="D41" s="49"/>
      <c r="E41" s="21"/>
      <c r="F41" s="20"/>
      <c r="G41" s="20"/>
      <c r="H41" s="34" t="s">
        <v>16</v>
      </c>
      <c r="I41" s="34"/>
      <c r="J41" s="15">
        <f>J38/J39</f>
        <v>6.25E-2</v>
      </c>
      <c r="K41" s="15">
        <f t="shared" ref="K41:Q41" si="6">K38/K39</f>
        <v>0.125</v>
      </c>
      <c r="L41" s="9">
        <f t="shared" si="6"/>
        <v>6.25E-2</v>
      </c>
      <c r="M41" s="9">
        <f t="shared" si="6"/>
        <v>1</v>
      </c>
      <c r="N41" s="9">
        <f t="shared" si="6"/>
        <v>1</v>
      </c>
      <c r="O41" s="9">
        <f t="shared" si="6"/>
        <v>1</v>
      </c>
      <c r="P41" s="9" t="e">
        <f t="shared" si="6"/>
        <v>#DIV/0!</v>
      </c>
      <c r="Q41" s="9">
        <f t="shared" si="6"/>
        <v>1</v>
      </c>
    </row>
    <row r="42" spans="2:17" x14ac:dyDescent="0.3">
      <c r="C42" s="28"/>
      <c r="D42" s="28"/>
      <c r="E42" s="6"/>
    </row>
    <row r="43" spans="2:17" x14ac:dyDescent="0.3">
      <c r="C43" s="1"/>
      <c r="D43" s="1"/>
      <c r="E43" s="6"/>
    </row>
    <row r="44" spans="2:17" x14ac:dyDescent="0.3">
      <c r="J44" s="35"/>
      <c r="K44" s="35"/>
      <c r="L44" s="35"/>
      <c r="M44" s="35"/>
      <c r="N44" s="35"/>
      <c r="O44" s="35"/>
      <c r="P44" s="35"/>
    </row>
    <row r="45" spans="2:17" x14ac:dyDescent="0.3">
      <c r="J45" s="52" t="s">
        <v>17</v>
      </c>
      <c r="K45" s="52"/>
      <c r="L45" s="52"/>
      <c r="M45" s="52"/>
      <c r="N45" s="52"/>
      <c r="O45" s="52"/>
      <c r="P45" s="52"/>
    </row>
  </sheetData>
  <mergeCells count="50">
    <mergeCell ref="C41:D41"/>
    <mergeCell ref="H41:I41"/>
    <mergeCell ref="C42:D42"/>
    <mergeCell ref="J44:P44"/>
    <mergeCell ref="J45:P45"/>
    <mergeCell ref="C38:D38"/>
    <mergeCell ref="H38:I38"/>
    <mergeCell ref="C39:E39"/>
    <mergeCell ref="H39:I39"/>
    <mergeCell ref="C40:D40"/>
    <mergeCell ref="H40:I40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2023-11-19T05:26:37Z</dcterms:modified>
</cp:coreProperties>
</file>