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pita 2023 trabajos final nuevo ciclo\ITSSAT A23-ENE24\R1\"/>
    </mc:Choice>
  </mc:AlternateContent>
  <xr:revisionPtr revIDLastSave="0" documentId="13_ncr:1_{CE7FA1E4-267F-4311-A00E-CC5213B52C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23" l="1"/>
  <c r="F18" i="23"/>
  <c r="E18" i="23"/>
  <c r="L18" i="23" s="1"/>
  <c r="D18" i="23"/>
  <c r="C18" i="23"/>
  <c r="A18" i="23"/>
  <c r="F17" i="23"/>
  <c r="E17" i="23"/>
  <c r="L17" i="23" s="1"/>
  <c r="D17" i="23"/>
  <c r="C17" i="23"/>
  <c r="A17" i="23"/>
  <c r="F16" i="23"/>
  <c r="E16" i="23"/>
  <c r="L16" i="23" s="1"/>
  <c r="D16" i="23"/>
  <c r="C16" i="23"/>
  <c r="F15" i="23"/>
  <c r="E15" i="23"/>
  <c r="L15" i="23" s="1"/>
  <c r="D15" i="23"/>
  <c r="C15" i="23"/>
  <c r="A15" i="23"/>
  <c r="F14" i="23"/>
  <c r="E14" i="23"/>
  <c r="L14" i="23" s="1"/>
  <c r="D14" i="23"/>
  <c r="C14" i="23"/>
  <c r="A14" i="23"/>
  <c r="F23" i="22"/>
  <c r="F21" i="22"/>
  <c r="F20" i="22"/>
  <c r="F19" i="22"/>
  <c r="F18" i="22"/>
  <c r="F16" i="22"/>
  <c r="F14" i="22"/>
  <c r="E16" i="22"/>
  <c r="E18" i="22"/>
  <c r="E19" i="22"/>
  <c r="E20" i="22"/>
  <c r="E21" i="22"/>
  <c r="E23" i="22"/>
  <c r="A20" i="22"/>
  <c r="C20" i="22"/>
  <c r="D20" i="22"/>
  <c r="L20" i="22"/>
  <c r="A18" i="22"/>
  <c r="C18" i="22"/>
  <c r="D18" i="22"/>
  <c r="L18" i="22"/>
  <c r="A16" i="22"/>
  <c r="C16" i="22"/>
  <c r="D16" i="22"/>
  <c r="L16" i="22"/>
  <c r="A23" i="22"/>
  <c r="C23" i="22"/>
  <c r="D23" i="22"/>
  <c r="L23" i="22"/>
  <c r="Q15" i="10"/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G28" i="24"/>
  <c r="F28" i="24"/>
  <c r="E27" i="24"/>
  <c r="I27" i="24"/>
  <c r="J27" i="24"/>
  <c r="D27" i="24"/>
  <c r="C27" i="24"/>
  <c r="A27" i="24"/>
  <c r="E26" i="24"/>
  <c r="I26" i="24"/>
  <c r="J26" i="24"/>
  <c r="D26" i="24"/>
  <c r="C26" i="24"/>
  <c r="A26" i="24"/>
  <c r="E25" i="24"/>
  <c r="I25" i="24"/>
  <c r="J25" i="24"/>
  <c r="D25" i="24"/>
  <c r="C25" i="24"/>
  <c r="A25" i="24"/>
  <c r="E24" i="24"/>
  <c r="I24" i="24"/>
  <c r="J24" i="24"/>
  <c r="D24" i="24"/>
  <c r="C24" i="24"/>
  <c r="A24" i="24"/>
  <c r="E23" i="24"/>
  <c r="I23" i="24"/>
  <c r="J23" i="24"/>
  <c r="D23" i="24"/>
  <c r="C23" i="24"/>
  <c r="A23" i="24"/>
  <c r="E22" i="24"/>
  <c r="I22" i="24"/>
  <c r="J22" i="24"/>
  <c r="D22" i="24"/>
  <c r="C22" i="24"/>
  <c r="A22" i="24"/>
  <c r="E21" i="24"/>
  <c r="I21" i="24"/>
  <c r="J21" i="24"/>
  <c r="D21" i="24"/>
  <c r="C21" i="24"/>
  <c r="A21" i="24"/>
  <c r="E20" i="24"/>
  <c r="I20" i="24"/>
  <c r="J20" i="24"/>
  <c r="D20" i="24"/>
  <c r="C20" i="24"/>
  <c r="A20" i="24"/>
  <c r="E19" i="24"/>
  <c r="I19" i="24"/>
  <c r="J19" i="24"/>
  <c r="D19" i="24"/>
  <c r="C19" i="24"/>
  <c r="A19" i="24"/>
  <c r="E18" i="24"/>
  <c r="I18" i="24"/>
  <c r="J18" i="24"/>
  <c r="D18" i="24"/>
  <c r="C18" i="24"/>
  <c r="A18" i="24"/>
  <c r="E17" i="24"/>
  <c r="I17" i="24"/>
  <c r="J17" i="24"/>
  <c r="D17" i="24"/>
  <c r="C17" i="24"/>
  <c r="A17" i="24"/>
  <c r="E16" i="24"/>
  <c r="I16" i="24"/>
  <c r="J16" i="24"/>
  <c r="D16" i="24"/>
  <c r="C16" i="24"/>
  <c r="A16" i="24"/>
  <c r="E15" i="24"/>
  <c r="I15" i="24"/>
  <c r="J15" i="24"/>
  <c r="D15" i="24"/>
  <c r="C15" i="24"/>
  <c r="A15" i="24"/>
  <c r="E14" i="24"/>
  <c r="I14" i="24"/>
  <c r="J14" i="24"/>
  <c r="D14" i="24"/>
  <c r="C14" i="24"/>
  <c r="A14" i="24"/>
  <c r="B10" i="24"/>
  <c r="B37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A19" i="22"/>
  <c r="C19" i="22"/>
  <c r="D19" i="22"/>
  <c r="A21" i="22"/>
  <c r="C21" i="22"/>
  <c r="D21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21" i="22"/>
  <c r="L19" i="22"/>
  <c r="B37" i="10"/>
  <c r="N28" i="10"/>
  <c r="M28" i="10"/>
  <c r="K28" i="10"/>
  <c r="F28" i="10"/>
  <c r="E28" i="10"/>
  <c r="L18" i="10"/>
  <c r="L17" i="10"/>
  <c r="L16" i="10"/>
  <c r="L15" i="10"/>
  <c r="L14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5" i="23"/>
  <c r="L14" i="22"/>
  <c r="E28" i="22"/>
  <c r="I28" i="10"/>
  <c r="L28" i="10"/>
  <c r="I28" i="25"/>
  <c r="J28" i="25"/>
  <c r="L28" i="25"/>
  <c r="H28" i="25"/>
  <c r="I28" i="24"/>
  <c r="J28" i="24"/>
  <c r="L28" i="24"/>
  <c r="H28" i="24"/>
  <c r="I25" i="23"/>
  <c r="J25" i="23"/>
  <c r="L25" i="23"/>
  <c r="H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<sst xmlns="http://schemas.openxmlformats.org/spreadsheetml/2006/main" count="204" uniqueCount="51">
  <si>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</si>
  <si>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</si>
  <si>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</si>
  <si>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</si>
  <si>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</si>
  <si>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</si>
  <si>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</si>
  <si>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</si>
  <si>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</si>
  <si>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</si>
  <si>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</si>
  <si>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</si>
  <si>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</si>
  <si>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</si>
  <si>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</si>
  <si>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</si>
  <si>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</si>
  <si>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</si>
  <si>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</si>
  <si>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</si>
  <si>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</si>
  <si>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</si>
  <si>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</si>
  <si>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</si>
  <si>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</si>
  <si>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</si>
  <si>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</si>
  <si>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</si>
  <si>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</si>
  <si>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</si>
  <si>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</si>
  <si>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</si>
  <si>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</si>
  <si>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IMEC</t>
  </si>
  <si>
    <t>MII. GUILLERMO PALACIOS PITALUA</t>
  </si>
  <si>
    <t>MII. ESTEBAN DOMINGUEZ FISCAL</t>
  </si>
  <si>
    <t>MANUFACTURA AVANZADA</t>
  </si>
  <si>
    <t>602A</t>
  </si>
  <si>
    <t>DISEÑO E INGENIERÍA ASISTIDO
POR COMPUTADORA</t>
  </si>
  <si>
    <t>ANÁLISIS DE FLUIDOS</t>
  </si>
  <si>
    <t>511A</t>
  </si>
  <si>
    <t>II</t>
  </si>
  <si>
    <t>III</t>
  </si>
  <si>
    <t>IV</t>
  </si>
  <si>
    <t>V</t>
  </si>
  <si>
    <t>PROY. MANUFACTURA</t>
  </si>
  <si>
    <t>SISTEMAS HIDR. NEU. POTNCIA</t>
  </si>
  <si>
    <t>DIB. ASIS.POR COMPUTADORA</t>
  </si>
  <si>
    <t>111B</t>
  </si>
  <si>
    <t>702A</t>
  </si>
  <si>
    <t>SEP 23 - ENE,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</si>
</sst>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="85" zoomScaleNormal="85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5</v>
      </c>
      <c r="I8" s="35" t="s">
        <v>7</v>
      </c>
      <c r="J8" s="35"/>
      <c r="K8" s="35"/>
      <c r="L8" s="29" t="s">
        <v>50</v>
      </c>
      <c r="M8" s="29"/>
      <c r="N8" s="29"/>
    </row>
    <row r="10" spans="1:17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7" s="11" customFormat="1" x14ac:dyDescent="0.2">
      <c r="A14" s="8" t="s">
        <v>36</v>
      </c>
      <c r="B14" s="9">
        <v>1</v>
      </c>
      <c r="C14" s="9" t="s">
        <v>37</v>
      </c>
      <c r="D14" s="9" t="s">
        <v>32</v>
      </c>
      <c r="E14" s="9">
        <v>4</v>
      </c>
      <c r="F14" s="9">
        <v>4</v>
      </c>
      <c r="G14" s="9"/>
      <c r="H14" s="10"/>
      <c r="I14" s="9">
        <v>0</v>
      </c>
      <c r="J14" s="10"/>
      <c r="K14" s="9"/>
      <c r="L14" s="10">
        <f t="shared" ref="L14:L28" si="0">K14/E14</f>
        <v>0</v>
      </c>
      <c r="M14" s="9">
        <v>99</v>
      </c>
      <c r="N14" s="15">
        <v>0.92</v>
      </c>
    </row>
    <row r="15" spans="1:17" s="11" customFormat="1" ht="25.5" x14ac:dyDescent="0.2">
      <c r="A15" s="8" t="s">
        <v>38</v>
      </c>
      <c r="B15" s="9">
        <v>1</v>
      </c>
      <c r="C15" s="9" t="s">
        <v>37</v>
      </c>
      <c r="D15" s="9" t="s">
        <v>32</v>
      </c>
      <c r="E15" s="9">
        <v>15</v>
      </c>
      <c r="F15" s="9">
        <v>13</v>
      </c>
      <c r="G15" s="9"/>
      <c r="H15" s="10"/>
      <c r="I15" s="9">
        <v>2</v>
      </c>
      <c r="J15" s="10"/>
      <c r="K15" s="9"/>
      <c r="L15" s="10">
        <f t="shared" si="0"/>
        <v>0</v>
      </c>
      <c r="M15" s="9">
        <v>93</v>
      </c>
      <c r="N15" s="15">
        <v>0.62</v>
      </c>
      <c r="Q15" s="11">
        <f>12/13</f>
        <v>0.92307692307692313</v>
      </c>
    </row>
    <row r="16" spans="1:17" s="11" customFormat="1" x14ac:dyDescent="0.2">
      <c r="A16" s="8" t="s">
        <v>45</v>
      </c>
      <c r="B16" s="9">
        <v>1</v>
      </c>
      <c r="C16" s="9" t="s">
        <v>49</v>
      </c>
      <c r="D16" s="9" t="s">
        <v>32</v>
      </c>
      <c r="E16" s="9">
        <v>4</v>
      </c>
      <c r="F16" s="9">
        <v>2</v>
      </c>
      <c r="G16" s="9"/>
      <c r="H16" s="10"/>
      <c r="I16" s="9">
        <v>2</v>
      </c>
      <c r="J16" s="10"/>
      <c r="K16" s="9"/>
      <c r="L16" s="10">
        <f t="shared" si="0"/>
        <v>0</v>
      </c>
      <c r="M16" s="9">
        <v>97</v>
      </c>
      <c r="N16" s="15">
        <v>0.91</v>
      </c>
    </row>
    <row r="17" spans="1:14" s="11" customFormat="1" x14ac:dyDescent="0.2">
      <c r="A17" s="8" t="s">
        <v>46</v>
      </c>
      <c r="B17" s="9">
        <v>1</v>
      </c>
      <c r="C17" s="9" t="s">
        <v>49</v>
      </c>
      <c r="D17" s="9" t="s">
        <v>32</v>
      </c>
      <c r="E17" s="9">
        <v>17</v>
      </c>
      <c r="F17" s="9">
        <v>14</v>
      </c>
      <c r="G17" s="9"/>
      <c r="H17" s="10"/>
      <c r="I17" s="9">
        <v>3</v>
      </c>
      <c r="J17" s="10"/>
      <c r="K17" s="9"/>
      <c r="L17" s="10">
        <f t="shared" si="0"/>
        <v>0</v>
      </c>
      <c r="M17" s="9">
        <v>85</v>
      </c>
      <c r="N17" s="15">
        <v>0.5</v>
      </c>
    </row>
    <row r="18" spans="1:14" s="11" customFormat="1" x14ac:dyDescent="0.2">
      <c r="A18" s="8" t="s">
        <v>47</v>
      </c>
      <c r="B18" s="9">
        <v>1</v>
      </c>
      <c r="C18" s="9" t="s">
        <v>48</v>
      </c>
      <c r="D18" s="9" t="s">
        <v>33</v>
      </c>
      <c r="E18" s="9">
        <v>32</v>
      </c>
      <c r="F18" s="9">
        <v>29</v>
      </c>
      <c r="G18" s="9"/>
      <c r="H18" s="10"/>
      <c r="I18" s="9">
        <v>3</v>
      </c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62</v>
      </c>
      <c r="G28" s="17"/>
      <c r="H28" s="18"/>
      <c r="I28" s="17">
        <f t="shared" ref="I28" si="1">(E28-SUM(F28:G28))-K28</f>
        <v>10</v>
      </c>
      <c r="J28" s="18"/>
      <c r="K28" s="17">
        <f>SUM(K14:K27)</f>
        <v>0</v>
      </c>
      <c r="L28" s="18">
        <f t="shared" si="0"/>
        <v>0</v>
      </c>
      <c r="M28" s="17">
        <f>AVERAGE(M14:M27)</f>
        <v>94.8</v>
      </c>
      <c r="N28" s="19">
        <f>AVERAGE(N14:N27)</f>
        <v>0.79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2" zoomScale="85" zoomScaleNormal="85" zoomScaleSheetLayoutView="100" workbookViewId="0">
      <selection activeCell="A14" sqref="A14: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 23 - ENE, 2024</v>
      </c>
      <c r="M8" s="29"/>
      <c r="N8" s="29"/>
    </row>
    <row r="10" spans="1:14" x14ac:dyDescent="0.2">
      <c r="A10" s="4" t="s">
        <v>8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MANUFACTURA AVANZADA</v>
      </c>
      <c r="B14" s="9" t="s">
        <v>41</v>
      </c>
      <c r="C14" s="9" t="str">
        <f>'1'!C14</f>
        <v>602A</v>
      </c>
      <c r="D14" s="9" t="str">
        <f>'1'!D14</f>
        <v>IEM</v>
      </c>
      <c r="E14" s="9">
        <f>'1'!E14</f>
        <v>4</v>
      </c>
      <c r="F14" s="9">
        <f>'1'!F14</f>
        <v>4</v>
      </c>
      <c r="G14" s="9"/>
      <c r="H14" s="10"/>
      <c r="I14" s="9"/>
      <c r="J14" s="10"/>
      <c r="K14" s="9"/>
      <c r="L14" s="10">
        <f t="shared" ref="L14:L28" si="0">K14/E14</f>
        <v>0</v>
      </c>
      <c r="M14" s="9">
        <v>99</v>
      </c>
      <c r="N14" s="15">
        <v>0.92</v>
      </c>
    </row>
    <row r="15" spans="1:14" s="11" customFormat="1" x14ac:dyDescent="0.2">
      <c r="A15" s="9" t="s">
        <v>36</v>
      </c>
      <c r="B15" s="9" t="s">
        <v>42</v>
      </c>
      <c r="C15" s="9" t="s">
        <v>37</v>
      </c>
      <c r="D15" s="9" t="s">
        <v>32</v>
      </c>
      <c r="E15" s="9">
        <v>13</v>
      </c>
      <c r="F15" s="9">
        <v>13</v>
      </c>
      <c r="G15" s="9"/>
      <c r="H15" s="10"/>
      <c r="I15" s="9"/>
      <c r="J15" s="10"/>
      <c r="K15" s="9"/>
      <c r="L15" s="10">
        <v>0</v>
      </c>
      <c r="M15" s="9">
        <v>99</v>
      </c>
      <c r="N15" s="15">
        <v>0.92</v>
      </c>
    </row>
    <row r="16" spans="1:14" s="11" customFormat="1" ht="25.5" x14ac:dyDescent="0.2">
      <c r="A16" s="9" t="str">
        <f>'1'!A15</f>
        <v>DISEÑO E INGENIERÍA ASISTIDO
POR COMPUTADORA</v>
      </c>
      <c r="B16" s="9" t="s">
        <v>41</v>
      </c>
      <c r="C16" s="9" t="str">
        <f>'1'!C15</f>
        <v>602A</v>
      </c>
      <c r="D16" s="9" t="str">
        <f>'1'!D15</f>
        <v>IEM</v>
      </c>
      <c r="E16" s="9">
        <f>'1'!E15</f>
        <v>15</v>
      </c>
      <c r="F16" s="9">
        <f>'1'!F15</f>
        <v>13</v>
      </c>
      <c r="G16" s="9"/>
      <c r="H16" s="10"/>
      <c r="I16" s="9"/>
      <c r="J16" s="10"/>
      <c r="K16" s="9"/>
      <c r="L16" s="10">
        <f t="shared" ref="L16" si="1">K16/E16</f>
        <v>0</v>
      </c>
      <c r="M16" s="9">
        <v>93</v>
      </c>
      <c r="N16" s="15">
        <v>0.62</v>
      </c>
    </row>
    <row r="17" spans="1:14" s="11" customFormat="1" ht="25.5" x14ac:dyDescent="0.2">
      <c r="A17" s="9" t="s">
        <v>38</v>
      </c>
      <c r="B17" s="9" t="s">
        <v>41</v>
      </c>
      <c r="C17" s="9" t="s">
        <v>37</v>
      </c>
      <c r="D17" s="9" t="s">
        <v>32</v>
      </c>
      <c r="E17" s="9">
        <v>13</v>
      </c>
      <c r="F17" s="9">
        <v>13</v>
      </c>
      <c r="G17" s="9"/>
      <c r="H17" s="10"/>
      <c r="I17" s="9"/>
      <c r="J17" s="10"/>
      <c r="K17" s="9"/>
      <c r="L17" s="10">
        <v>0</v>
      </c>
      <c r="M17" s="9">
        <v>93</v>
      </c>
      <c r="N17" s="15">
        <v>0.62</v>
      </c>
    </row>
    <row r="18" spans="1:14" s="11" customFormat="1" x14ac:dyDescent="0.2">
      <c r="A18" s="9" t="str">
        <f>'1'!A16</f>
        <v>PROY. MANUFACTURA</v>
      </c>
      <c r="B18" s="9" t="s">
        <v>42</v>
      </c>
      <c r="C18" s="9" t="str">
        <f>'1'!C16</f>
        <v>702A</v>
      </c>
      <c r="D18" s="9" t="str">
        <f>'1'!D16</f>
        <v>IEM</v>
      </c>
      <c r="E18" s="9">
        <f>'1'!E16</f>
        <v>4</v>
      </c>
      <c r="F18" s="9">
        <f>'1'!F16</f>
        <v>2</v>
      </c>
      <c r="G18" s="9"/>
      <c r="H18" s="10"/>
      <c r="I18" s="9"/>
      <c r="J18" s="10"/>
      <c r="K18" s="9"/>
      <c r="L18" s="10">
        <f>K18/E18</f>
        <v>0</v>
      </c>
      <c r="M18" s="9">
        <v>93</v>
      </c>
      <c r="N18" s="15">
        <v>0.62</v>
      </c>
    </row>
    <row r="19" spans="1:14" s="11" customFormat="1" x14ac:dyDescent="0.2">
      <c r="A19" s="9" t="str">
        <f>'1'!A16</f>
        <v>PROY. MANUFACTURA</v>
      </c>
      <c r="B19" s="9" t="s">
        <v>42</v>
      </c>
      <c r="C19" s="9" t="str">
        <f>'1'!C16</f>
        <v>702A</v>
      </c>
      <c r="D19" s="9" t="str">
        <f>'1'!D16</f>
        <v>IEM</v>
      </c>
      <c r="E19" s="9">
        <f>'1'!E16</f>
        <v>4</v>
      </c>
      <c r="F19" s="9">
        <f>'1'!F16</f>
        <v>2</v>
      </c>
      <c r="G19" s="9"/>
      <c r="H19" s="10"/>
      <c r="I19" s="9"/>
      <c r="J19" s="10"/>
      <c r="K19" s="9"/>
      <c r="L19" s="10">
        <f>K19/E19</f>
        <v>0</v>
      </c>
      <c r="M19" s="9">
        <v>93</v>
      </c>
      <c r="N19" s="15">
        <v>0.62</v>
      </c>
    </row>
    <row r="20" spans="1:14" s="11" customFormat="1" x14ac:dyDescent="0.2">
      <c r="A20" s="9" t="str">
        <f>'1'!A17</f>
        <v>SISTEMAS HIDR. NEU. POTNCIA</v>
      </c>
      <c r="B20" s="9" t="s">
        <v>41</v>
      </c>
      <c r="C20" s="9" t="str">
        <f>'1'!C17</f>
        <v>702A</v>
      </c>
      <c r="D20" s="9" t="str">
        <f>'1'!D17</f>
        <v>IEM</v>
      </c>
      <c r="E20" s="9">
        <f>'1'!E17</f>
        <v>17</v>
      </c>
      <c r="F20" s="9">
        <f>'1'!F17</f>
        <v>14</v>
      </c>
      <c r="G20" s="9"/>
      <c r="H20" s="10"/>
      <c r="I20" s="9"/>
      <c r="J20" s="10"/>
      <c r="K20" s="9"/>
      <c r="L20" s="10">
        <f>K20/E20</f>
        <v>0</v>
      </c>
      <c r="M20" s="9">
        <v>97</v>
      </c>
      <c r="N20" s="15">
        <v>0.91</v>
      </c>
    </row>
    <row r="21" spans="1:14" s="11" customFormat="1" x14ac:dyDescent="0.2">
      <c r="A21" s="9" t="str">
        <f>'1'!A17</f>
        <v>SISTEMAS HIDR. NEU. POTNCIA</v>
      </c>
      <c r="B21" s="9" t="s">
        <v>42</v>
      </c>
      <c r="C21" s="9" t="str">
        <f>'1'!C17</f>
        <v>702A</v>
      </c>
      <c r="D21" s="9" t="str">
        <f>'1'!D17</f>
        <v>IEM</v>
      </c>
      <c r="E21" s="9">
        <f>'1'!E17</f>
        <v>17</v>
      </c>
      <c r="F21" s="9">
        <f>'1'!F17</f>
        <v>14</v>
      </c>
      <c r="G21" s="9"/>
      <c r="H21" s="10"/>
      <c r="I21" s="9"/>
      <c r="J21" s="10"/>
      <c r="K21" s="9"/>
      <c r="L21" s="10">
        <f>K21/E21</f>
        <v>0</v>
      </c>
      <c r="M21" s="9">
        <v>97</v>
      </c>
      <c r="N21" s="15">
        <v>0.91</v>
      </c>
    </row>
    <row r="22" spans="1:14" s="11" customFormat="1" x14ac:dyDescent="0.2">
      <c r="A22" s="9" t="s">
        <v>39</v>
      </c>
      <c r="B22" s="21" t="s">
        <v>41</v>
      </c>
      <c r="C22" s="9" t="s">
        <v>40</v>
      </c>
      <c r="D22" s="9" t="s">
        <v>33</v>
      </c>
      <c r="E22" s="9">
        <v>6</v>
      </c>
      <c r="F22" s="9">
        <v>6</v>
      </c>
      <c r="G22" s="9"/>
      <c r="H22" s="10"/>
      <c r="I22" s="9"/>
      <c r="J22" s="10"/>
      <c r="K22" s="9"/>
      <c r="L22" s="10">
        <v>0</v>
      </c>
      <c r="M22" s="9">
        <v>100</v>
      </c>
      <c r="N22" s="15">
        <v>1</v>
      </c>
    </row>
    <row r="23" spans="1:14" s="11" customFormat="1" x14ac:dyDescent="0.2">
      <c r="A23" s="9" t="str">
        <f>'1'!A18</f>
        <v>DIB. ASIS.POR COMPUTADORA</v>
      </c>
      <c r="B23" s="9" t="s">
        <v>42</v>
      </c>
      <c r="C23" s="9" t="str">
        <f>'1'!C18</f>
        <v>111B</v>
      </c>
      <c r="D23" s="9" t="str">
        <f>'1'!D18</f>
        <v>IMEC</v>
      </c>
      <c r="E23" s="9">
        <f>'1'!E18</f>
        <v>32</v>
      </c>
      <c r="F23" s="9">
        <f>'1'!F18</f>
        <v>29</v>
      </c>
      <c r="G23" s="9"/>
      <c r="H23" s="10"/>
      <c r="I23" s="9"/>
      <c r="J23" s="10"/>
      <c r="K23" s="9"/>
      <c r="L23" s="10">
        <f>K23/E23</f>
        <v>0</v>
      </c>
      <c r="M23" s="9">
        <v>100</v>
      </c>
      <c r="N23" s="15">
        <v>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125</v>
      </c>
      <c r="F28" s="17">
        <f>SUM(F14:F27)</f>
        <v>110</v>
      </c>
      <c r="G28" s="17">
        <f>SUM(G14:G27)</f>
        <v>0</v>
      </c>
      <c r="H28" s="18">
        <f>SUM(F28:G28)/E28</f>
        <v>0.88</v>
      </c>
      <c r="I28" s="17">
        <f t="shared" ref="I28" si="2">(E28-SUM(F28:G28))-K28</f>
        <v>15</v>
      </c>
      <c r="J28" s="18">
        <f t="shared" ref="J28" si="3">I28/E28</f>
        <v>0.12</v>
      </c>
      <c r="K28" s="17">
        <f>SUM(K14:K27)</f>
        <v>0</v>
      </c>
      <c r="L28" s="18">
        <f t="shared" si="0"/>
        <v>0</v>
      </c>
      <c r="M28" s="17">
        <f>AVERAGE(M14:M27)</f>
        <v>96.4</v>
      </c>
      <c r="N28" s="19">
        <f>AVERAGE(N14:N27)</f>
        <v>0.81400000000000006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8" zoomScale="85" zoomScaleNormal="85" zoomScaleSheetLayoutView="100" workbookViewId="0">
      <selection activeCell="A16" sqref="A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 23 - ENE, 2024</v>
      </c>
      <c r="M8" s="29"/>
      <c r="N8" s="29"/>
    </row>
    <row r="10" spans="1:14" x14ac:dyDescent="0.2">
      <c r="A10" s="4" t="s">
        <v>8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MANUFACTURA AVANZADA</v>
      </c>
      <c r="B14" s="9" t="s">
        <v>43</v>
      </c>
      <c r="C14" s="9" t="str">
        <f>'1'!C14</f>
        <v>602A</v>
      </c>
      <c r="D14" s="9" t="str">
        <f>'1'!D14</f>
        <v>IEM</v>
      </c>
      <c r="E14" s="9">
        <f>'1'!E14</f>
        <v>4</v>
      </c>
      <c r="F14" s="9">
        <f>'1'!F14</f>
        <v>4</v>
      </c>
      <c r="G14" s="9"/>
      <c r="H14" s="10"/>
      <c r="I14" s="9"/>
      <c r="J14" s="10"/>
      <c r="K14" s="9"/>
      <c r="L14" s="10">
        <f t="shared" ref="L14" si="0">K14/E14</f>
        <v>0</v>
      </c>
      <c r="M14" s="9">
        <v>99</v>
      </c>
      <c r="N14" s="15">
        <v>0.92</v>
      </c>
    </row>
    <row r="15" spans="1:14" s="11" customFormat="1" ht="25.5" x14ac:dyDescent="0.2">
      <c r="A15" s="9" t="str">
        <f>'1'!A15</f>
        <v>DISEÑO E INGENIERÍA ASISTIDO
POR COMPUTADORA</v>
      </c>
      <c r="B15" s="9" t="s">
        <v>43</v>
      </c>
      <c r="C15" s="9" t="str">
        <f>'1'!C15</f>
        <v>602A</v>
      </c>
      <c r="D15" s="9" t="str">
        <f>'1'!D15</f>
        <v>IEM</v>
      </c>
      <c r="E15" s="9">
        <f>'1'!E15</f>
        <v>15</v>
      </c>
      <c r="F15" s="9">
        <f>'1'!F15</f>
        <v>13</v>
      </c>
      <c r="G15" s="9"/>
      <c r="H15" s="10"/>
      <c r="I15" s="9"/>
      <c r="J15" s="10"/>
      <c r="K15" s="9"/>
      <c r="L15" s="10">
        <f t="shared" ref="L15" si="1">K15/E15</f>
        <v>0</v>
      </c>
      <c r="M15" s="9">
        <v>93</v>
      </c>
      <c r="N15" s="15">
        <v>0.62</v>
      </c>
    </row>
    <row r="16" spans="1:14" s="11" customFormat="1" x14ac:dyDescent="0.2">
      <c r="A16" s="9" t="str">
        <f>'1'!A16</f>
        <v>PROY. MANUFACTURA</v>
      </c>
      <c r="B16" s="9" t="s">
        <v>43</v>
      </c>
      <c r="C16" s="9" t="str">
        <f>'1'!C16</f>
        <v>702A</v>
      </c>
      <c r="D16" s="9" t="str">
        <f>'1'!D16</f>
        <v>IEM</v>
      </c>
      <c r="E16" s="9">
        <f>'1'!E16</f>
        <v>4</v>
      </c>
      <c r="F16" s="9">
        <f>'1'!F16</f>
        <v>2</v>
      </c>
      <c r="G16" s="9"/>
      <c r="H16" s="10"/>
      <c r="I16" s="9"/>
      <c r="J16" s="10"/>
      <c r="K16" s="9"/>
      <c r="L16" s="10">
        <f>K16/E16</f>
        <v>0</v>
      </c>
      <c r="M16" s="9">
        <v>93</v>
      </c>
      <c r="N16" s="15">
        <v>0.62</v>
      </c>
    </row>
    <row r="17" spans="1:14" s="11" customFormat="1" x14ac:dyDescent="0.2">
      <c r="A17" s="9" t="str">
        <f>'1'!A17</f>
        <v>SISTEMAS HIDR. NEU. POTNCIA</v>
      </c>
      <c r="B17" s="9" t="s">
        <v>43</v>
      </c>
      <c r="C17" s="9" t="str">
        <f>'1'!C17</f>
        <v>702A</v>
      </c>
      <c r="D17" s="9" t="str">
        <f>'1'!D17</f>
        <v>IEM</v>
      </c>
      <c r="E17" s="9">
        <f>'1'!E17</f>
        <v>17</v>
      </c>
      <c r="F17" s="9">
        <f>'1'!F17</f>
        <v>14</v>
      </c>
      <c r="G17" s="9"/>
      <c r="H17" s="10"/>
      <c r="I17" s="9"/>
      <c r="J17" s="10"/>
      <c r="K17" s="9"/>
      <c r="L17" s="10">
        <f>K17/E17</f>
        <v>0</v>
      </c>
      <c r="M17" s="9">
        <v>97</v>
      </c>
      <c r="N17" s="15">
        <v>0.91</v>
      </c>
    </row>
    <row r="18" spans="1:14" s="11" customFormat="1" x14ac:dyDescent="0.2">
      <c r="A18" s="9" t="str">
        <f>'1'!A17</f>
        <v>SISTEMAS HIDR. NEU. POTNCIA</v>
      </c>
      <c r="B18" s="9" t="s">
        <v>44</v>
      </c>
      <c r="C18" s="9" t="str">
        <f>'1'!C17</f>
        <v>702A</v>
      </c>
      <c r="D18" s="9" t="str">
        <f>'1'!D17</f>
        <v>IEM</v>
      </c>
      <c r="E18" s="9">
        <f>'1'!E17</f>
        <v>17</v>
      </c>
      <c r="F18" s="9">
        <f>'1'!F17</f>
        <v>14</v>
      </c>
      <c r="G18" s="9"/>
      <c r="H18" s="10"/>
      <c r="I18" s="9"/>
      <c r="J18" s="10"/>
      <c r="K18" s="9"/>
      <c r="L18" s="10">
        <f>K18/E18</f>
        <v>0</v>
      </c>
      <c r="M18" s="9">
        <v>97</v>
      </c>
      <c r="N18" s="15">
        <v>0.91</v>
      </c>
    </row>
    <row r="19" spans="1:14" s="11" customFormat="1" x14ac:dyDescent="0.2">
      <c r="A19" s="9" t="s">
        <v>39</v>
      </c>
      <c r="B19" s="21" t="s">
        <v>43</v>
      </c>
      <c r="C19" s="9" t="s">
        <v>40</v>
      </c>
      <c r="D19" s="9" t="s">
        <v>33</v>
      </c>
      <c r="E19" s="9">
        <v>6</v>
      </c>
      <c r="F19" s="9">
        <v>6</v>
      </c>
      <c r="G19" s="9"/>
      <c r="H19" s="10"/>
      <c r="I19" s="9"/>
      <c r="J19" s="10"/>
      <c r="K19" s="9"/>
      <c r="L19" s="10">
        <v>0</v>
      </c>
      <c r="M19" s="9">
        <v>100</v>
      </c>
      <c r="N19" s="15">
        <v>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63</v>
      </c>
      <c r="F25" s="17">
        <f>SUM(F14:F24)</f>
        <v>53</v>
      </c>
      <c r="G25" s="17">
        <f>SUM(G14:G24)</f>
        <v>0</v>
      </c>
      <c r="H25" s="18">
        <f>SUM(F25:G25)/E25</f>
        <v>0.84126984126984128</v>
      </c>
      <c r="I25" s="17">
        <f t="shared" ref="I25" si="2">(E25-SUM(F25:G25))-K25</f>
        <v>10</v>
      </c>
      <c r="J25" s="18">
        <f t="shared" ref="J25" si="3">I25/E25</f>
        <v>0.15873015873015872</v>
      </c>
      <c r="K25" s="17">
        <f>SUM(K14:K24)</f>
        <v>0</v>
      </c>
      <c r="L25" s="18">
        <f t="shared" ref="L25" si="4">K25/E25</f>
        <v>0</v>
      </c>
      <c r="M25" s="17">
        <f>AVERAGE(M14:M24)</f>
        <v>96.5</v>
      </c>
      <c r="N25" s="19">
        <f>AVERAGE(N14:N24)</f>
        <v>0.83000000000000007</v>
      </c>
    </row>
    <row r="27" spans="1:14" ht="120" customHeight="1" x14ac:dyDescent="0.2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">
      <c r="A29" s="12"/>
    </row>
    <row r="30" spans="1:14" x14ac:dyDescent="0.2">
      <c r="B30" s="26" t="s">
        <v>27</v>
      </c>
      <c r="C30" s="26"/>
      <c r="D30" s="26"/>
      <c r="G30" s="27" t="s">
        <v>28</v>
      </c>
      <c r="H30" s="27"/>
      <c r="I30" s="27"/>
      <c r="J30" s="27"/>
    </row>
    <row r="31" spans="1:14" ht="62.25" customHeight="1" x14ac:dyDescent="0.2">
      <c r="B31" s="28"/>
      <c r="C31" s="28"/>
      <c r="D31" s="28"/>
      <c r="G31" s="29"/>
      <c r="H31" s="29"/>
      <c r="I31" s="29"/>
      <c r="J31" s="29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MII. GUILLERMO PALACIOS PITALUA</v>
      </c>
      <c r="C34" s="23"/>
      <c r="D34" s="23"/>
      <c r="E34" s="13"/>
      <c r="F34" s="13"/>
      <c r="G34" s="23"/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 23 - ENE, 2024</v>
      </c>
      <c r="M8" s="29"/>
      <c r="N8" s="29"/>
    </row>
    <row r="10" spans="1:14" x14ac:dyDescent="0.2">
      <c r="A10" s="4" t="s">
        <v>8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PROY.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4</v>
      </c>
      <c r="F16" s="9"/>
      <c r="G16" s="9"/>
      <c r="H16" s="10">
        <f t="shared" si="0"/>
        <v>0</v>
      </c>
      <c r="I16" s="9">
        <f t="shared" si="1"/>
        <v>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HIDR. NEU. POTNCIA</v>
      </c>
      <c r="B17" s="9"/>
      <c r="C17" s="9" t="str">
        <f>'1'!C17</f>
        <v>702A</v>
      </c>
      <c r="D17" s="9" t="str">
        <f>'1'!D17</f>
        <v>IEM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111B</v>
      </c>
      <c r="D18" s="9" t="str">
        <f>'1'!D18</f>
        <v>IMEC</v>
      </c>
      <c r="E18" s="9">
        <f>'1'!E18</f>
        <v>32</v>
      </c>
      <c r="F18" s="9"/>
      <c r="G18" s="9"/>
      <c r="H18" s="10">
        <f t="shared" si="0"/>
        <v>0</v>
      </c>
      <c r="I18" s="9">
        <f t="shared" si="1"/>
        <v>32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DIB. ASIS.POR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5" t="s">
        <v>7</v>
      </c>
      <c r="J8" s="35"/>
      <c r="K8" s="35"/>
      <c r="L8" s="29" t="str">
        <f>'1'!L8</f>
        <v>SEP 23 - ENE, 2024</v>
      </c>
      <c r="M8" s="29"/>
      <c r="N8" s="29"/>
    </row>
    <row r="10" spans="1:14" x14ac:dyDescent="0.2">
      <c r="A10" s="4" t="s">
        <v>8</v>
      </c>
      <c r="B10" s="29" t="str">
        <f>'1'!B10</f>
        <v>MII. GUILLERMO PALACIOS PITALUA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PROY.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4</v>
      </c>
      <c r="F16" s="9"/>
      <c r="G16" s="9"/>
      <c r="H16" s="10">
        <f t="shared" si="0"/>
        <v>0</v>
      </c>
      <c r="I16" s="9">
        <f t="shared" si="1"/>
        <v>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HIDR. NEU. POTNCIA</v>
      </c>
      <c r="B17" s="9"/>
      <c r="C17" s="9" t="str">
        <f>'1'!C17</f>
        <v>702A</v>
      </c>
      <c r="D17" s="9" t="str">
        <f>'1'!D17</f>
        <v>IEM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111B</v>
      </c>
      <c r="D18" s="9" t="str">
        <f>'1'!D18</f>
        <v>IMEC</v>
      </c>
      <c r="E18" s="9">
        <f>'1'!E18</f>
        <v>32</v>
      </c>
      <c r="F18" s="9"/>
      <c r="G18" s="9"/>
      <c r="H18" s="10">
        <f t="shared" si="0"/>
        <v>0</v>
      </c>
      <c r="I18" s="9">
        <f t="shared" si="1"/>
        <v>32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DIB. ASIS.POR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MII. GUILLERMO PALACIOS PITALUA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2023-10-09T16:35:47Z</dcterms:modified>
  <cp:category/>
  <cp:contentStatus/>
</cp:coreProperties>
</file>