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D6500C9E-51D4-4894-821C-A6ECAC7B7EFE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2" l="1"/>
  <c r="N16" i="22"/>
  <c r="N15" i="22" l="1"/>
  <c r="N14" i="22"/>
  <c r="L17" i="22"/>
  <c r="I17" i="22"/>
  <c r="L15" i="10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8" i="22"/>
  <c r="C18" i="22"/>
  <c r="D18" i="22"/>
  <c r="E18" i="22"/>
  <c r="C14" i="22"/>
  <c r="E14" i="22"/>
  <c r="A14" i="22"/>
  <c r="B10" i="22"/>
  <c r="B28" i="22" s="1"/>
  <c r="L8" i="22"/>
  <c r="H8" i="22"/>
  <c r="E8" i="22"/>
  <c r="N19" i="22"/>
  <c r="M19" i="22"/>
  <c r="K19" i="22"/>
  <c r="G19" i="22"/>
  <c r="F19" i="22"/>
  <c r="B28" i="10"/>
  <c r="I16" i="22" l="1"/>
  <c r="L18" i="22"/>
  <c r="L16" i="22"/>
  <c r="I14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9" i="22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9" i="22"/>
  <c r="J19" i="22" s="1"/>
  <c r="H19" i="22"/>
  <c r="L19" i="22"/>
  <c r="D14" i="22" l="1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<sst xmlns="http://schemas.openxmlformats.org/spreadsheetml/2006/main" count="219" uniqueCount="60">
  <si>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</si>
  <si>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</si>
  <si>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</si>
  <si>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</si>
  <si>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</si>
  <si>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</si>
  <si>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</si>
  <si>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</si>
  <si>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</si>
  <si>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</si>
  <si>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</si>
  <si>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</si>
  <si>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</si>
  <si>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</si>
  <si>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</si>
  <si>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</si>
  <si>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</si>
  <si>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</si>
  <si>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</si>
  <si>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</si>
  <si>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</si>
  <si>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</si>
  <si>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</si>
  <si>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</si>
  <si>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</si>
  <si>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</si>
  <si>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</si>
  <si>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</si>
  <si>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</si>
  <si>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</si>
  <si>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</si>
  <si>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</si>
  <si>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</si>
  <si>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</si>
  <si>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</si>
  <si>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</si>
  <si>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910A</t>
  </si>
  <si>
    <t>102A</t>
  </si>
  <si>
    <t>102B</t>
  </si>
  <si>
    <t>510A</t>
  </si>
  <si>
    <t>S/E</t>
  </si>
  <si>
    <t>II</t>
  </si>
  <si>
    <t>III</t>
  </si>
  <si>
    <t>IV</t>
  </si>
  <si>
    <t>DIVISIÓN DE INGENIERÍA INFORMATICA</t>
  </si>
  <si>
    <t xml:space="preserve">DIVISIÓN DE INGENIERÍA 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</si>
  <si>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</si>
  <si>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</si>
  <si>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</si>
  <si>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</si>
  <si>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</si>
  <si>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</si>
  <si>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</si>
  <si>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</si>
  <si>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</si>
  <si>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</si>
  <si>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</si>
  <si>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</si>
  <si>
    <t>SEPTIEMBRE 2023  ENERO 2024</t>
  </si>
  <si>
    <t>SEPTIEMBRE 2023 .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</si>
</sst>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B13" zoomScale="135" zoomScaleNormal="85" zoomScaleSheetLayoutView="100" workbookViewId="0">
      <selection activeCell="B18" sqref="B18: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7">
        <v>1</v>
      </c>
      <c r="C8" s="37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7" t="s">
        <v>58</v>
      </c>
      <c r="M8" s="37"/>
      <c r="N8" s="37"/>
    </row>
    <row r="10" spans="1:14" x14ac:dyDescent="0.3">
      <c r="A10" s="4" t="s">
        <v>7</v>
      </c>
      <c r="B10" s="37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24" t="s">
        <v>46</v>
      </c>
      <c r="B14" s="9" t="s">
        <v>20</v>
      </c>
      <c r="C14" s="9" t="s">
        <v>47</v>
      </c>
      <c r="D14" s="9" t="s">
        <v>48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3">
        <v>72</v>
      </c>
      <c r="N14" s="15">
        <v>0.7</v>
      </c>
    </row>
    <row r="15" spans="1:14" s="11" customFormat="1" ht="24.9" x14ac:dyDescent="0.3">
      <c r="A15" s="24" t="s">
        <v>46</v>
      </c>
      <c r="B15" s="9" t="s">
        <v>20</v>
      </c>
      <c r="C15" s="9" t="s">
        <v>49</v>
      </c>
      <c r="D15" s="9" t="s">
        <v>48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3">
        <v>76</v>
      </c>
      <c r="N15" s="15">
        <v>0.42</v>
      </c>
    </row>
    <row r="16" spans="1:14" s="11" customFormat="1" ht="24.9" x14ac:dyDescent="0.3">
      <c r="A16" s="24" t="s">
        <v>50</v>
      </c>
      <c r="B16" s="9" t="s">
        <v>20</v>
      </c>
      <c r="C16" s="9" t="s">
        <v>51</v>
      </c>
      <c r="D16" s="9" t="s">
        <v>52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3">
        <v>92</v>
      </c>
      <c r="N16" s="15">
        <v>0.9</v>
      </c>
    </row>
    <row r="17" spans="1:14" s="11" customFormat="1" ht="24.9" x14ac:dyDescent="0.3">
      <c r="A17" s="8" t="s">
        <v>53</v>
      </c>
      <c r="B17" s="9" t="s">
        <v>20</v>
      </c>
      <c r="C17" s="9" t="s">
        <v>54</v>
      </c>
      <c r="D17" s="9" t="s">
        <v>34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55</v>
      </c>
      <c r="B18" s="9" t="s">
        <v>20</v>
      </c>
      <c r="C18" s="9" t="s">
        <v>56</v>
      </c>
      <c r="D18" s="9" t="s">
        <v>34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40" t="s">
        <v>26</v>
      </c>
      <c r="C24" s="40"/>
      <c r="D24" s="40"/>
      <c r="G24" s="25" t="s">
        <v>27</v>
      </c>
      <c r="H24" s="25"/>
      <c r="I24" s="25"/>
      <c r="J24" s="25"/>
    </row>
    <row r="25" spans="1:14" ht="62.25" customHeight="1" x14ac:dyDescent="0.3">
      <c r="B25" s="41"/>
      <c r="C25" s="41"/>
      <c r="D25" s="41"/>
      <c r="G25" s="37"/>
      <c r="H25" s="37"/>
      <c r="I25" s="37"/>
      <c r="J25" s="37"/>
    </row>
    <row r="26" spans="1:14" hidden="1" x14ac:dyDescent="0.3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3"/>
    <row r="28" spans="1:14" ht="45" customHeight="1" x14ac:dyDescent="0.3">
      <c r="B28" s="43" t="str">
        <f>B10</f>
        <v>L.I. SERGIO PELAYO VAQUERO</v>
      </c>
      <c r="C28" s="43"/>
      <c r="D28" s="43"/>
      <c r="E28" s="13"/>
      <c r="F28" s="13"/>
      <c r="G28" s="43" t="s">
        <v>57</v>
      </c>
      <c r="H28" s="43"/>
      <c r="I28" s="43"/>
      <c r="J28" s="43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topLeftCell="B5" zoomScale="106" zoomScaleNormal="85" zoomScaleSheetLayoutView="100" workbookViewId="0">
      <selection activeCell="A18" sqref="A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2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>
        <v>2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f t="shared" ref="I14:I19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82</v>
      </c>
      <c r="N14" s="15">
        <f>30/33</f>
        <v>0.90909090909090906</v>
      </c>
    </row>
    <row r="15" spans="1:14" s="11" customFormat="1" ht="24.9" x14ac:dyDescent="0.3">
      <c r="A15" s="9" t="str">
        <f>'1'!A15</f>
        <v>INTRODUCCION A LA POGRAMACION</v>
      </c>
      <c r="B15" s="9">
        <v>2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0</v>
      </c>
      <c r="G15" s="9"/>
      <c r="H15" s="10"/>
      <c r="I15" s="9">
        <f t="shared" si="0"/>
        <v>31</v>
      </c>
      <c r="J15" s="10"/>
      <c r="K15" s="9">
        <v>0</v>
      </c>
      <c r="L15" s="10">
        <f t="shared" si="1"/>
        <v>0</v>
      </c>
      <c r="M15" s="9">
        <v>90</v>
      </c>
      <c r="N15" s="15">
        <f>31/31</f>
        <v>1</v>
      </c>
    </row>
    <row r="16" spans="1:14" s="11" customFormat="1" ht="24.9" x14ac:dyDescent="0.3">
      <c r="A16" s="9" t="str">
        <f>'1'!A16</f>
        <v>TALLER DE ETICA</v>
      </c>
      <c r="B16" s="9">
        <v>2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>
        <v>2</v>
      </c>
      <c r="G16" s="9"/>
      <c r="H16" s="10"/>
      <c r="I16" s="9">
        <f t="shared" si="0"/>
        <v>28</v>
      </c>
      <c r="J16" s="10"/>
      <c r="K16" s="9">
        <v>0</v>
      </c>
      <c r="L16" s="10">
        <f t="shared" si="1"/>
        <v>0</v>
      </c>
      <c r="M16" s="9">
        <v>93</v>
      </c>
      <c r="N16" s="15">
        <f>27/30</f>
        <v>0.9</v>
      </c>
    </row>
    <row r="17" spans="1:14" s="11" customFormat="1" ht="24.9" x14ac:dyDescent="0.3">
      <c r="A17" s="8" t="s">
        <v>55</v>
      </c>
      <c r="B17" s="9">
        <v>2</v>
      </c>
      <c r="C17" s="9" t="s">
        <v>56</v>
      </c>
      <c r="D17" s="9" t="s">
        <v>34</v>
      </c>
      <c r="E17" s="9">
        <v>15</v>
      </c>
      <c r="F17" s="9">
        <v>15</v>
      </c>
      <c r="G17" s="9"/>
      <c r="H17" s="10"/>
      <c r="I17" s="9">
        <f t="shared" ref="I17" si="2">(E17-SUM(F17:G17))-K17</f>
        <v>0</v>
      </c>
      <c r="J17" s="10"/>
      <c r="K17" s="9">
        <v>0</v>
      </c>
      <c r="L17" s="10">
        <f t="shared" si="1"/>
        <v>0</v>
      </c>
      <c r="M17" s="9">
        <v>90</v>
      </c>
      <c r="N17" s="15">
        <f>12/15</f>
        <v>0.8</v>
      </c>
    </row>
    <row r="18" spans="1:14" s="11" customFormat="1" ht="24.9" x14ac:dyDescent="0.3">
      <c r="A18" s="9" t="str">
        <f>'1'!A17</f>
        <v>TECNOLOGIA E  INTERFACES DE  COMP.</v>
      </c>
      <c r="B18" s="9" t="s">
        <v>40</v>
      </c>
      <c r="C18" s="9" t="str">
        <f>'1'!C17</f>
        <v>510-A</v>
      </c>
      <c r="D18" s="9" t="str">
        <f>'1'!D17</f>
        <v>IINF</v>
      </c>
      <c r="E18" s="9">
        <f>'1'!E17</f>
        <v>23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9"/>
      <c r="N18" s="15"/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>
        <f>SUM(E14:E18)</f>
        <v>132</v>
      </c>
      <c r="F19" s="17">
        <f>SUM(F14:F18)</f>
        <v>47</v>
      </c>
      <c r="G19" s="17">
        <f>SUM(G14:G18)</f>
        <v>0</v>
      </c>
      <c r="H19" s="18">
        <f>SUM(F19:G19)/E19</f>
        <v>0.35606060606060608</v>
      </c>
      <c r="I19" s="17">
        <f t="shared" si="0"/>
        <v>85</v>
      </c>
      <c r="J19" s="18">
        <f t="shared" ref="J19" si="3">I19/E19</f>
        <v>0.64393939393939392</v>
      </c>
      <c r="K19" s="17">
        <f>SUM(K14:K18)</f>
        <v>0</v>
      </c>
      <c r="L19" s="18">
        <f t="shared" si="1"/>
        <v>0</v>
      </c>
      <c r="M19" s="17">
        <f>AVERAGE(M14:M18)</f>
        <v>88.75</v>
      </c>
      <c r="N19" s="19">
        <f>AVERAGE(N14:N18)</f>
        <v>0.90227272727272734</v>
      </c>
    </row>
    <row r="21" spans="1:14" ht="120" customHeight="1" x14ac:dyDescent="0.3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40" t="s">
        <v>26</v>
      </c>
      <c r="C24" s="40"/>
      <c r="D24" s="40"/>
      <c r="G24" s="25" t="s">
        <v>27</v>
      </c>
      <c r="H24" s="25"/>
      <c r="I24" s="25"/>
      <c r="J24" s="25"/>
    </row>
    <row r="25" spans="1:14" ht="62.25" customHeight="1" x14ac:dyDescent="0.3">
      <c r="B25" s="41"/>
      <c r="C25" s="41"/>
      <c r="D25" s="41"/>
      <c r="G25" s="37"/>
      <c r="H25" s="37"/>
      <c r="I25" s="37"/>
      <c r="J25" s="37"/>
    </row>
    <row r="26" spans="1:14" hidden="1" x14ac:dyDescent="0.3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3"/>
    <row r="28" spans="1:14" ht="45" customHeight="1" x14ac:dyDescent="0.3">
      <c r="B28" s="43" t="str">
        <f>B10</f>
        <v>L.I. SERGIO PELAYO VAQUERO</v>
      </c>
      <c r="C28" s="43"/>
      <c r="D28" s="43"/>
      <c r="E28" s="13"/>
      <c r="F28" s="13"/>
      <c r="G28" s="43" t="s">
        <v>57</v>
      </c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G45" sqref="G4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3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 t="s">
        <v>41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29" si="0">(E14-SUM(F14:G14))-K14</f>
        <v>25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31</v>
      </c>
      <c r="B15" s="9" t="s">
        <v>42</v>
      </c>
      <c r="C15" s="9" t="s">
        <v>36</v>
      </c>
      <c r="D15" s="9" t="s">
        <v>34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INTRODUCCION A LA POGRAMACION</v>
      </c>
      <c r="B16" s="9" t="s">
        <v>41</v>
      </c>
      <c r="C16" s="9" t="str">
        <f>'1'!C15</f>
        <v>102-B</v>
      </c>
      <c r="D16" s="9" t="str">
        <f>'1'!D15</f>
        <v>IEM</v>
      </c>
      <c r="E16" s="9">
        <f>'1'!E15</f>
        <v>31</v>
      </c>
      <c r="F16" s="9">
        <v>34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TALLER DE ETICA</v>
      </c>
      <c r="B17" s="9" t="s">
        <v>41</v>
      </c>
      <c r="C17" s="9" t="str">
        <f>'1'!C16</f>
        <v>111-B</v>
      </c>
      <c r="D17" s="9" t="str">
        <f>'1'!D16</f>
        <v>IMEC</v>
      </c>
      <c r="E17" s="9">
        <f>'1'!E16</f>
        <v>30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 E  INTERFACES DE  COMP.</v>
      </c>
      <c r="B18" s="9" t="s">
        <v>41</v>
      </c>
      <c r="C18" s="9" t="str">
        <f>'1'!C17</f>
        <v>510-A</v>
      </c>
      <c r="D18" s="9" t="str">
        <f>'1'!D17</f>
        <v>IINF</v>
      </c>
      <c r="E18" s="9">
        <f>'1'!E17</f>
        <v>23</v>
      </c>
      <c r="F18" s="9">
        <v>17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33</v>
      </c>
      <c r="B19" s="9" t="s">
        <v>42</v>
      </c>
      <c r="C19" s="9" t="s">
        <v>39</v>
      </c>
      <c r="D19" s="9" t="s">
        <v>34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142</v>
      </c>
      <c r="F29" s="17">
        <f>SUM(F14:F28)</f>
        <v>107</v>
      </c>
      <c r="G29" s="17">
        <f>SUM(G14:G28)</f>
        <v>0</v>
      </c>
      <c r="H29" s="18">
        <f>SUM(F29:G29)/E29</f>
        <v>0.75352112676056338</v>
      </c>
      <c r="I29" s="17">
        <f t="shared" si="0"/>
        <v>35</v>
      </c>
      <c r="J29" s="18">
        <f t="shared" ref="J29" si="4">I29/E29</f>
        <v>0.24647887323943662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40" t="s">
        <v>26</v>
      </c>
      <c r="C34" s="40"/>
      <c r="D34" s="40"/>
      <c r="G34" s="25" t="s">
        <v>27</v>
      </c>
      <c r="H34" s="25"/>
      <c r="I34" s="25"/>
      <c r="J34" s="25"/>
    </row>
    <row r="35" spans="1:10" ht="62.25" customHeight="1" x14ac:dyDescent="0.3">
      <c r="B35" s="41"/>
      <c r="C35" s="41"/>
      <c r="D35" s="41"/>
      <c r="G35" s="37"/>
      <c r="H35" s="37"/>
      <c r="I35" s="37"/>
      <c r="J35" s="37"/>
    </row>
    <row r="36" spans="1:10" hidden="1" x14ac:dyDescent="0.3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3"/>
    <row r="38" spans="1:10" ht="45" customHeight="1" x14ac:dyDescent="0.3">
      <c r="B38" s="43" t="str">
        <f>B10</f>
        <v>L.I. SERGIO PELAYO VAQUERO</v>
      </c>
      <c r="C38" s="43"/>
      <c r="D38" s="43"/>
      <c r="E38" s="13"/>
      <c r="F38" s="13"/>
      <c r="G38" s="43" t="s">
        <v>57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G37" sqref="G37:J3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44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4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31</v>
      </c>
      <c r="B14" s="9" t="s">
        <v>43</v>
      </c>
      <c r="C14" s="9" t="s">
        <v>36</v>
      </c>
      <c r="D14" s="9" t="s">
        <v>34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32</v>
      </c>
      <c r="B15" s="9" t="s">
        <v>42</v>
      </c>
      <c r="C15" s="9" t="s">
        <v>37</v>
      </c>
      <c r="D15" s="9" t="s">
        <v>35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32</v>
      </c>
      <c r="B16" s="9" t="s">
        <v>42</v>
      </c>
      <c r="C16" s="9" t="s">
        <v>38</v>
      </c>
      <c r="D16" s="9" t="s">
        <v>35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33</v>
      </c>
      <c r="B17" s="9" t="s">
        <v>43</v>
      </c>
      <c r="C17" s="9" t="s">
        <v>39</v>
      </c>
      <c r="D17" s="9" t="s">
        <v>34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C3" zoomScale="113" zoomScaleNormal="85" zoomScaleSheetLayoutView="100" workbookViewId="0">
      <selection activeCell="N10" sqref="N1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45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1</v>
      </c>
      <c r="C8" s="37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">
        <v>59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2023-11-03T04:29:28Z</dcterms:modified>
  <cp:category/>
  <cp:contentStatus/>
</cp:coreProperties>
</file>