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TEC AGO DIC 2023\REPORTES AGODIC 2023\"/>
    </mc:Choice>
  </mc:AlternateContent>
  <xr:revisionPtr revIDLastSave="0" documentId="8_{D6500C9E-51D4-4894-821C-A6ECAC7B7EFE}" xr6:coauthVersionLast="47" xr6:coauthVersionMax="47" xr10:uidLastSave="{00000000-0000-0000-0000-000000000000}"/>
  <bookViews>
    <workbookView xWindow="-103" yWindow="-103" windowWidth="16663" windowHeight="8863" activeTab="1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'1'!$A$1:$N$28</definedName>
    <definedName name="_xlnm.Print_Area" localSheetId="1">'2'!$A$1:$N$28</definedName>
    <definedName name="_xlnm.Print_Area" localSheetId="2">'3'!$A$1:$N$38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7" i="22" l="1"/>
  <c r="N16" i="22"/>
  <c r="N15" i="22" l="1"/>
  <c r="N14" i="22"/>
  <c r="L17" i="22"/>
  <c r="I17" i="22"/>
  <c r="L15" i="10"/>
  <c r="L16" i="10"/>
  <c r="L17" i="10"/>
  <c r="L18" i="10"/>
  <c r="I15" i="10"/>
  <c r="I16" i="10"/>
  <c r="I17" i="10"/>
  <c r="I18" i="10"/>
  <c r="L14" i="10"/>
  <c r="I14" i="10"/>
  <c r="L14" i="25"/>
  <c r="N14" i="25"/>
  <c r="L15" i="25"/>
  <c r="N15" i="25"/>
  <c r="L16" i="25"/>
  <c r="N16" i="25"/>
  <c r="C18" i="25"/>
  <c r="D18" i="25"/>
  <c r="E18" i="25"/>
  <c r="I18" i="25" s="1"/>
  <c r="J18" i="25" s="1"/>
  <c r="C19" i="25"/>
  <c r="D19" i="25"/>
  <c r="E19" i="25"/>
  <c r="H19" i="25"/>
  <c r="I19" i="25"/>
  <c r="J19" i="25" s="1"/>
  <c r="L19" i="25"/>
  <c r="C20" i="25"/>
  <c r="D20" i="25"/>
  <c r="E20" i="25"/>
  <c r="H20" i="25"/>
  <c r="I20" i="25"/>
  <c r="J20" i="25"/>
  <c r="L20" i="25"/>
  <c r="C21" i="25"/>
  <c r="D21" i="25"/>
  <c r="E21" i="25"/>
  <c r="H21" i="25" s="1"/>
  <c r="C22" i="25"/>
  <c r="D22" i="25"/>
  <c r="E22" i="25"/>
  <c r="I22" i="25" s="1"/>
  <c r="J22" i="25" s="1"/>
  <c r="H22" i="25"/>
  <c r="L22" i="25"/>
  <c r="C23" i="25"/>
  <c r="D23" i="25"/>
  <c r="E23" i="25"/>
  <c r="H23" i="25" s="1"/>
  <c r="I23" i="25"/>
  <c r="J23" i="25" s="1"/>
  <c r="L23" i="25"/>
  <c r="C24" i="25"/>
  <c r="D24" i="25"/>
  <c r="E24" i="25"/>
  <c r="H24" i="25"/>
  <c r="I24" i="25"/>
  <c r="J24" i="25"/>
  <c r="L24" i="25"/>
  <c r="C25" i="25"/>
  <c r="D25" i="25"/>
  <c r="E25" i="25"/>
  <c r="H25" i="25" s="1"/>
  <c r="L25" i="25"/>
  <c r="C26" i="25"/>
  <c r="D26" i="25"/>
  <c r="E26" i="25"/>
  <c r="I26" i="25" s="1"/>
  <c r="J26" i="25" s="1"/>
  <c r="H26" i="25"/>
  <c r="L26" i="25"/>
  <c r="N17" i="24"/>
  <c r="N16" i="24"/>
  <c r="N15" i="24"/>
  <c r="N14" i="24"/>
  <c r="I15" i="23"/>
  <c r="L15" i="23"/>
  <c r="L18" i="25" l="1"/>
  <c r="H18" i="25"/>
  <c r="L21" i="25"/>
  <c r="I25" i="25"/>
  <c r="J25" i="25" s="1"/>
  <c r="I21" i="25"/>
  <c r="J21" i="25" s="1"/>
  <c r="N28" i="25"/>
  <c r="M28" i="25"/>
  <c r="K28" i="25"/>
  <c r="G28" i="25"/>
  <c r="F28" i="25"/>
  <c r="E27" i="25"/>
  <c r="I27" i="25" s="1"/>
  <c r="J27" i="25" s="1"/>
  <c r="D27" i="25"/>
  <c r="C27" i="25"/>
  <c r="A27" i="25"/>
  <c r="A26" i="25"/>
  <c r="A25" i="25"/>
  <c r="A24" i="25"/>
  <c r="A23" i="25"/>
  <c r="A22" i="25"/>
  <c r="A21" i="25"/>
  <c r="A20" i="25"/>
  <c r="A19" i="25"/>
  <c r="A18" i="25"/>
  <c r="B10" i="25"/>
  <c r="B37" i="25" s="1"/>
  <c r="H8" i="25"/>
  <c r="N28" i="24"/>
  <c r="M28" i="24"/>
  <c r="K28" i="24"/>
  <c r="G28" i="24"/>
  <c r="F28" i="24"/>
  <c r="B10" i="24"/>
  <c r="B37" i="24" s="1"/>
  <c r="L8" i="24"/>
  <c r="H8" i="24"/>
  <c r="E8" i="24"/>
  <c r="N29" i="23"/>
  <c r="M29" i="23"/>
  <c r="K29" i="23"/>
  <c r="G29" i="23"/>
  <c r="F29" i="23"/>
  <c r="E18" i="23"/>
  <c r="I18" i="23" s="1"/>
  <c r="D18" i="23"/>
  <c r="C18" i="23"/>
  <c r="A18" i="23"/>
  <c r="E17" i="23"/>
  <c r="D17" i="23"/>
  <c r="C17" i="23"/>
  <c r="A17" i="23"/>
  <c r="E16" i="23"/>
  <c r="I16" i="23" s="1"/>
  <c r="D16" i="23"/>
  <c r="C16" i="23"/>
  <c r="A16" i="23"/>
  <c r="E14" i="23"/>
  <c r="I14" i="23" s="1"/>
  <c r="C14" i="23"/>
  <c r="A14" i="23"/>
  <c r="B10" i="23"/>
  <c r="B38" i="23" s="1"/>
  <c r="L8" i="23"/>
  <c r="H8" i="23"/>
  <c r="E8" i="23"/>
  <c r="A15" i="22"/>
  <c r="C15" i="22"/>
  <c r="D15" i="22"/>
  <c r="E15" i="22"/>
  <c r="L15" i="22" s="1"/>
  <c r="A16" i="22"/>
  <c r="C16" i="22"/>
  <c r="D16" i="22"/>
  <c r="E16" i="22"/>
  <c r="A18" i="22"/>
  <c r="C18" i="22"/>
  <c r="D18" i="22"/>
  <c r="E18" i="22"/>
  <c r="C14" i="22"/>
  <c r="E14" i="22"/>
  <c r="A14" i="22"/>
  <c r="B10" i="22"/>
  <c r="B28" i="22" s="1"/>
  <c r="L8" i="22"/>
  <c r="H8" i="22"/>
  <c r="E8" i="22"/>
  <c r="N19" i="22"/>
  <c r="M19" i="22"/>
  <c r="K19" i="22"/>
  <c r="G19" i="22"/>
  <c r="F19" i="22"/>
  <c r="B28" i="10"/>
  <c r="I16" i="22" l="1"/>
  <c r="L18" i="22"/>
  <c r="L16" i="22"/>
  <c r="I14" i="22"/>
  <c r="I15" i="22"/>
  <c r="L17" i="25"/>
  <c r="L27" i="25"/>
  <c r="H27" i="25"/>
  <c r="E28" i="25"/>
  <c r="E28" i="24"/>
  <c r="L14" i="23"/>
  <c r="L16" i="23"/>
  <c r="L17" i="23"/>
  <c r="L18" i="23"/>
  <c r="E29" i="23"/>
  <c r="L14" i="22"/>
  <c r="E19" i="22"/>
  <c r="I28" i="25" l="1"/>
  <c r="J28" i="25" s="1"/>
  <c r="L28" i="25"/>
  <c r="H28" i="25"/>
  <c r="I28" i="24"/>
  <c r="J28" i="24" s="1"/>
  <c r="L28" i="24"/>
  <c r="H28" i="24"/>
  <c r="I29" i="23"/>
  <c r="J29" i="23" s="1"/>
  <c r="L29" i="23"/>
  <c r="H29" i="23"/>
  <c r="I19" i="22"/>
  <c r="J19" i="22" s="1"/>
  <c r="H19" i="22"/>
  <c r="L19" i="22"/>
  <c r="D14" i="22" l="1"/>
  <c r="D14" i="2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<sst xmlns="http://schemas.openxmlformats.org/spreadsheetml/2006/main" count="219" uniqueCount="60">
  <si>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</si>
  <si>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</si>
  <si>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</si>
  <si>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</si>
  <si>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</si>
  <si>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</si>
  <si>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</si>
  <si>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</si>
  <si>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</si>
  <si>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</si>
  <si>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</si>
  <si>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</si>
  <si>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</si>
  <si>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</si>
  <si>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</si>
  <si>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</si>
  <si>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</si>
  <si>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</si>
  <si>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</si>
  <si>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</si>
  <si>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</si>
  <si>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</si>
  <si>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</si>
  <si>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</si>
  <si>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</si>
  <si>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</si>
  <si>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</si>
  <si>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</si>
  <si>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</si>
  <si>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INFORMATICA</t>
  </si>
  <si>
    <t>L.I. SERGIO PELAYO VAQUERO</t>
  </si>
  <si>
    <t>HABILIDADES PARA EL DESEMPEÑO PROFESIONAL</t>
  </si>
  <si>
    <t>INTRODUCCION A LA PROGRAMACION</t>
  </si>
  <si>
    <t>TECNOLOGIAS E INTERFACES DE COMPUTADORAS</t>
  </si>
  <si>
    <t>IINF</t>
  </si>
  <si>
    <t>IEME</t>
  </si>
  <si>
    <t>910A</t>
  </si>
  <si>
    <t>102A</t>
  </si>
  <si>
    <t>102B</t>
  </si>
  <si>
    <t>510A</t>
  </si>
  <si>
    <t>S/E</t>
  </si>
  <si>
    <t>II</t>
  </si>
  <si>
    <t>III</t>
  </si>
  <si>
    <t>IV</t>
  </si>
  <si>
    <t>DIVISIÓN DE INGENIERÍA INFORMATICA</t>
  </si>
  <si>
    <t xml:space="preserve">DIVISIÓN DE INGENIERÍA </t>
  </si>
  <si>
    <t>INTRODUCCION A LA POGRAMACION</t>
  </si>
  <si>
    <t>102-A</t>
  </si>
  <si>
    <t>IEM</t>
  </si>
  <si>
    <t>102-B</t>
  </si>
  <si>
    <t>TALLER DE ETICA</t>
  </si>
  <si>
    <t>111-B</t>
  </si>
  <si>
    <t>IMEC</t>
  </si>
  <si>
    <t>TECNOLOGIA E  INTERFACES DE  COMP.</t>
  </si>
  <si>
    <t>510-A</t>
  </si>
  <si>
    <t>HABILIDADES PARA EL DESEMPEÑO PROF.</t>
  </si>
  <si>
    <t>910-A</t>
  </si>
  <si>
    <t>ISC. MARCOS CAGAL ORTIZ</t>
  </si>
  <si>
    <t>SEPTIEMBRE 2023  ENERO 2024</t>
  </si>
  <si>
    <t>SEPTIEMBRE 2023 . ENERO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</si>
</sst>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%"/>
    <numFmt numFmtId="165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65" fontId="4" fillId="0" borderId="9" xfId="2" applyNumberFormat="1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165" fontId="4" fillId="0" borderId="1" xfId="2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3">
    <cellStyle name="Millares" xfId="2" builtinId="3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8"/>
  <sheetViews>
    <sheetView topLeftCell="B13" zoomScale="135" zoomScaleNormal="85" zoomScaleSheetLayoutView="100" workbookViewId="0">
      <selection activeCell="B18" sqref="B18:N18"/>
    </sheetView>
  </sheetViews>
  <sheetFormatPr baseColWidth="10" defaultColWidth="11.3828125" defaultRowHeight="12.45" x14ac:dyDescent="0.3"/>
  <cols>
    <col min="1" max="1" width="38.53515625" style="1" bestFit="1" customWidth="1"/>
    <col min="2" max="2" width="4.69140625" style="1" bestFit="1" customWidth="1"/>
    <col min="3" max="3" width="5.53515625" style="1" bestFit="1" customWidth="1"/>
    <col min="4" max="4" width="21.84375" style="1" customWidth="1"/>
    <col min="5" max="5" width="9.3828125" style="1" customWidth="1"/>
    <col min="6" max="12" width="7.53515625" style="1" customWidth="1"/>
    <col min="13" max="16384" width="11.3828125" style="1"/>
  </cols>
  <sheetData>
    <row r="1" spans="1:14" ht="62.25" customHeight="1" x14ac:dyDescent="0.3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3">
      <c r="A3" s="25" t="s">
        <v>28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3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3">
      <c r="A6" s="26" t="s">
        <v>2</v>
      </c>
      <c r="B6" s="26"/>
      <c r="C6" s="26"/>
      <c r="D6" s="26"/>
      <c r="E6" s="27" t="s">
        <v>29</v>
      </c>
      <c r="F6" s="27"/>
      <c r="G6" s="27"/>
      <c r="H6" s="27"/>
      <c r="I6" s="3"/>
      <c r="J6" s="3"/>
      <c r="K6" s="3"/>
      <c r="L6" s="3"/>
      <c r="M6" s="3"/>
      <c r="N6" s="3"/>
    </row>
    <row r="7" spans="1:14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3">
      <c r="A8" s="4" t="s">
        <v>3</v>
      </c>
      <c r="B8" s="37">
        <v>1</v>
      </c>
      <c r="C8" s="37"/>
      <c r="D8" s="14" t="s">
        <v>4</v>
      </c>
      <c r="E8" s="5">
        <v>5</v>
      </c>
      <c r="G8" s="4" t="s">
        <v>5</v>
      </c>
      <c r="H8" s="5">
        <v>4</v>
      </c>
      <c r="I8" s="36" t="s">
        <v>6</v>
      </c>
      <c r="J8" s="36"/>
      <c r="K8" s="36"/>
      <c r="L8" s="37" t="s">
        <v>58</v>
      </c>
      <c r="M8" s="37"/>
      <c r="N8" s="37"/>
    </row>
    <row r="10" spans="1:14" x14ac:dyDescent="0.3">
      <c r="A10" s="4" t="s">
        <v>7</v>
      </c>
      <c r="B10" s="37" t="s">
        <v>30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2.9" thickBot="1" x14ac:dyDescent="0.3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3">
      <c r="A12" s="38" t="s">
        <v>8</v>
      </c>
      <c r="B12" s="34" t="s">
        <v>9</v>
      </c>
      <c r="C12" s="34" t="s">
        <v>10</v>
      </c>
      <c r="D12" s="29" t="s">
        <v>11</v>
      </c>
      <c r="E12" s="29" t="s">
        <v>12</v>
      </c>
      <c r="F12" s="29" t="s">
        <v>13</v>
      </c>
      <c r="G12" s="29"/>
      <c r="H12" s="29" t="s">
        <v>14</v>
      </c>
      <c r="I12" s="29" t="s">
        <v>15</v>
      </c>
      <c r="J12" s="29" t="s">
        <v>16</v>
      </c>
      <c r="K12" s="29" t="s">
        <v>17</v>
      </c>
      <c r="L12" s="29" t="s">
        <v>18</v>
      </c>
      <c r="M12" s="29" t="s">
        <v>19</v>
      </c>
      <c r="N12" s="31" t="s">
        <v>20</v>
      </c>
    </row>
    <row r="13" spans="1:14" x14ac:dyDescent="0.3">
      <c r="A13" s="39"/>
      <c r="B13" s="35"/>
      <c r="C13" s="35"/>
      <c r="D13" s="30"/>
      <c r="E13" s="30"/>
      <c r="F13" s="7" t="s">
        <v>21</v>
      </c>
      <c r="G13" s="7" t="s">
        <v>22</v>
      </c>
      <c r="H13" s="30"/>
      <c r="I13" s="30"/>
      <c r="J13" s="30"/>
      <c r="K13" s="30"/>
      <c r="L13" s="30"/>
      <c r="M13" s="30"/>
      <c r="N13" s="32"/>
    </row>
    <row r="14" spans="1:14" s="11" customFormat="1" ht="24.9" x14ac:dyDescent="0.3">
      <c r="A14" s="24" t="s">
        <v>46</v>
      </c>
      <c r="B14" s="9" t="s">
        <v>20</v>
      </c>
      <c r="C14" s="9" t="s">
        <v>47</v>
      </c>
      <c r="D14" s="9" t="s">
        <v>48</v>
      </c>
      <c r="E14" s="9">
        <v>33</v>
      </c>
      <c r="F14" s="9">
        <v>31</v>
      </c>
      <c r="G14" s="9"/>
      <c r="H14" s="10"/>
      <c r="I14" s="9">
        <f t="shared" ref="I14:I18" si="0">(E14-SUM(F14:G14))-K14</f>
        <v>2</v>
      </c>
      <c r="J14" s="10"/>
      <c r="K14" s="9">
        <v>0</v>
      </c>
      <c r="L14" s="10">
        <f t="shared" ref="L14" si="1">K14/E14</f>
        <v>0</v>
      </c>
      <c r="M14" s="23">
        <v>72</v>
      </c>
      <c r="N14" s="15">
        <v>0.7</v>
      </c>
    </row>
    <row r="15" spans="1:14" s="11" customFormat="1" ht="24.9" x14ac:dyDescent="0.3">
      <c r="A15" s="24" t="s">
        <v>46</v>
      </c>
      <c r="B15" s="9" t="s">
        <v>20</v>
      </c>
      <c r="C15" s="9" t="s">
        <v>49</v>
      </c>
      <c r="D15" s="9" t="s">
        <v>48</v>
      </c>
      <c r="E15" s="9">
        <v>31</v>
      </c>
      <c r="F15" s="9">
        <v>31</v>
      </c>
      <c r="G15" s="9"/>
      <c r="H15" s="10"/>
      <c r="I15" s="9">
        <f t="shared" si="0"/>
        <v>0</v>
      </c>
      <c r="J15" s="10"/>
      <c r="K15" s="9">
        <v>0</v>
      </c>
      <c r="L15" s="10">
        <f t="shared" ref="L15:L18" si="2">K15/E15</f>
        <v>0</v>
      </c>
      <c r="M15" s="23">
        <v>76</v>
      </c>
      <c r="N15" s="15">
        <v>0.42</v>
      </c>
    </row>
    <row r="16" spans="1:14" s="11" customFormat="1" ht="24.9" x14ac:dyDescent="0.3">
      <c r="A16" s="24" t="s">
        <v>50</v>
      </c>
      <c r="B16" s="9" t="s">
        <v>20</v>
      </c>
      <c r="C16" s="9" t="s">
        <v>51</v>
      </c>
      <c r="D16" s="9" t="s">
        <v>52</v>
      </c>
      <c r="E16" s="9">
        <v>30</v>
      </c>
      <c r="F16" s="9">
        <v>28</v>
      </c>
      <c r="G16" s="9"/>
      <c r="H16" s="10"/>
      <c r="I16" s="9">
        <f t="shared" si="0"/>
        <v>2</v>
      </c>
      <c r="J16" s="10"/>
      <c r="K16" s="9">
        <v>0</v>
      </c>
      <c r="L16" s="10">
        <f t="shared" si="2"/>
        <v>0</v>
      </c>
      <c r="M16" s="23">
        <v>92</v>
      </c>
      <c r="N16" s="15">
        <v>0.9</v>
      </c>
    </row>
    <row r="17" spans="1:14" s="11" customFormat="1" ht="24.9" x14ac:dyDescent="0.3">
      <c r="A17" s="8" t="s">
        <v>53</v>
      </c>
      <c r="B17" s="9" t="s">
        <v>20</v>
      </c>
      <c r="C17" s="9" t="s">
        <v>54</v>
      </c>
      <c r="D17" s="9" t="s">
        <v>34</v>
      </c>
      <c r="E17" s="9">
        <v>23</v>
      </c>
      <c r="F17" s="9">
        <v>23</v>
      </c>
      <c r="G17" s="9"/>
      <c r="H17" s="10"/>
      <c r="I17" s="9">
        <f t="shared" si="0"/>
        <v>0</v>
      </c>
      <c r="J17" s="10"/>
      <c r="K17" s="9">
        <v>0</v>
      </c>
      <c r="L17" s="10">
        <f t="shared" si="2"/>
        <v>0</v>
      </c>
      <c r="M17" s="9">
        <v>86</v>
      </c>
      <c r="N17" s="15">
        <v>0.52</v>
      </c>
    </row>
    <row r="18" spans="1:14" s="11" customFormat="1" ht="24.9" x14ac:dyDescent="0.3">
      <c r="A18" s="8" t="s">
        <v>55</v>
      </c>
      <c r="B18" s="9" t="s">
        <v>20</v>
      </c>
      <c r="C18" s="9" t="s">
        <v>56</v>
      </c>
      <c r="D18" s="9" t="s">
        <v>34</v>
      </c>
      <c r="E18" s="9">
        <v>15</v>
      </c>
      <c r="F18" s="9">
        <v>10</v>
      </c>
      <c r="G18" s="9"/>
      <c r="H18" s="10"/>
      <c r="I18" s="9">
        <f t="shared" si="0"/>
        <v>5</v>
      </c>
      <c r="J18" s="10"/>
      <c r="K18" s="9">
        <v>0</v>
      </c>
      <c r="L18" s="10">
        <f t="shared" si="2"/>
        <v>0</v>
      </c>
      <c r="M18" s="9">
        <v>61</v>
      </c>
      <c r="N18" s="15">
        <v>0.67</v>
      </c>
    </row>
    <row r="19" spans="1:14" ht="12.9" thickBot="1" x14ac:dyDescent="0.35">
      <c r="A19" s="16" t="s">
        <v>23</v>
      </c>
      <c r="B19" s="17" t="s">
        <v>24</v>
      </c>
      <c r="C19" s="17" t="s">
        <v>24</v>
      </c>
      <c r="D19" s="17" t="s">
        <v>24</v>
      </c>
      <c r="E19" s="17"/>
      <c r="F19" s="17"/>
      <c r="G19" s="17"/>
      <c r="H19" s="18"/>
      <c r="I19" s="17"/>
      <c r="J19" s="18"/>
      <c r="K19" s="17"/>
      <c r="L19" s="18"/>
      <c r="M19" s="17"/>
      <c r="N19" s="19"/>
    </row>
    <row r="21" spans="1:14" ht="120" customHeight="1" x14ac:dyDescent="0.3">
      <c r="A21" s="33" t="s">
        <v>25</v>
      </c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</row>
    <row r="23" spans="1:14" x14ac:dyDescent="0.3">
      <c r="A23" s="12"/>
    </row>
    <row r="24" spans="1:14" x14ac:dyDescent="0.3">
      <c r="B24" s="40" t="s">
        <v>26</v>
      </c>
      <c r="C24" s="40"/>
      <c r="D24" s="40"/>
      <c r="G24" s="25" t="s">
        <v>27</v>
      </c>
      <c r="H24" s="25"/>
      <c r="I24" s="25"/>
      <c r="J24" s="25"/>
    </row>
    <row r="25" spans="1:14" ht="62.25" customHeight="1" x14ac:dyDescent="0.3">
      <c r="B25" s="41"/>
      <c r="C25" s="41"/>
      <c r="D25" s="41"/>
      <c r="G25" s="37"/>
      <c r="H25" s="37"/>
      <c r="I25" s="37"/>
      <c r="J25" s="37"/>
    </row>
    <row r="26" spans="1:14" hidden="1" x14ac:dyDescent="0.3">
      <c r="A26" s="42" t="e">
        <v>#REF!</v>
      </c>
      <c r="B26" s="42"/>
      <c r="C26" s="6"/>
      <c r="E26" s="42"/>
      <c r="F26" s="42"/>
      <c r="G26" s="42"/>
      <c r="H26" s="42"/>
    </row>
    <row r="27" spans="1:14" hidden="1" x14ac:dyDescent="0.3"/>
    <row r="28" spans="1:14" ht="45" customHeight="1" x14ac:dyDescent="0.3">
      <c r="B28" s="43" t="str">
        <f>B10</f>
        <v>L.I. SERGIO PELAYO VAQUERO</v>
      </c>
      <c r="C28" s="43"/>
      <c r="D28" s="43"/>
      <c r="E28" s="13"/>
      <c r="F28" s="13"/>
      <c r="G28" s="43" t="s">
        <v>57</v>
      </c>
      <c r="H28" s="43"/>
      <c r="I28" s="43"/>
      <c r="J28" s="43"/>
    </row>
  </sheetData>
  <mergeCells count="31">
    <mergeCell ref="A26:B26"/>
    <mergeCell ref="E26:H26"/>
    <mergeCell ref="B28:D28"/>
    <mergeCell ref="G28:J28"/>
    <mergeCell ref="K12:K13"/>
    <mergeCell ref="L12:L13"/>
    <mergeCell ref="B24:D24"/>
    <mergeCell ref="G24:J24"/>
    <mergeCell ref="B25:D25"/>
    <mergeCell ref="G25:J25"/>
    <mergeCell ref="M12:M13"/>
    <mergeCell ref="N12:N13"/>
    <mergeCell ref="A21:N21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28"/>
  <sheetViews>
    <sheetView tabSelected="1" topLeftCell="B5" zoomScale="106" zoomScaleNormal="85" zoomScaleSheetLayoutView="100" workbookViewId="0">
      <selection activeCell="A18" sqref="A18"/>
    </sheetView>
  </sheetViews>
  <sheetFormatPr baseColWidth="10" defaultColWidth="11.3828125" defaultRowHeight="12.45" x14ac:dyDescent="0.3"/>
  <cols>
    <col min="1" max="1" width="38.53515625" style="1" bestFit="1" customWidth="1"/>
    <col min="2" max="2" width="4.69140625" style="1" bestFit="1" customWidth="1"/>
    <col min="3" max="3" width="5.53515625" style="1" bestFit="1" customWidth="1"/>
    <col min="4" max="4" width="21.84375" style="1" customWidth="1"/>
    <col min="5" max="5" width="9.3828125" style="1" customWidth="1"/>
    <col min="6" max="12" width="7.53515625" style="1" customWidth="1"/>
    <col min="13" max="16384" width="11.3828125" style="1"/>
  </cols>
  <sheetData>
    <row r="1" spans="1:14" ht="62.25" customHeight="1" x14ac:dyDescent="0.3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3">
      <c r="A3" s="25" t="s">
        <v>28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3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3">
      <c r="A6" s="26" t="s">
        <v>2</v>
      </c>
      <c r="B6" s="26"/>
      <c r="C6" s="26"/>
      <c r="D6" s="26"/>
      <c r="E6" s="27" t="s">
        <v>29</v>
      </c>
      <c r="F6" s="27"/>
      <c r="G6" s="27"/>
      <c r="H6" s="27"/>
      <c r="I6" s="3"/>
      <c r="J6" s="3"/>
      <c r="K6" s="3"/>
      <c r="L6" s="3"/>
      <c r="M6" s="3"/>
      <c r="N6" s="3"/>
    </row>
    <row r="7" spans="1:14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6" x14ac:dyDescent="0.4">
      <c r="A8" s="4" t="s">
        <v>3</v>
      </c>
      <c r="B8" s="37">
        <v>2</v>
      </c>
      <c r="C8" s="37"/>
      <c r="D8" s="14" t="s">
        <v>4</v>
      </c>
      <c r="E8" s="20">
        <f>'1'!E8</f>
        <v>5</v>
      </c>
      <c r="F8"/>
      <c r="G8" s="4" t="s">
        <v>5</v>
      </c>
      <c r="H8" s="20">
        <f>'1'!H8</f>
        <v>4</v>
      </c>
      <c r="I8" s="36" t="s">
        <v>6</v>
      </c>
      <c r="J8" s="36"/>
      <c r="K8" s="36"/>
      <c r="L8" s="37" t="str">
        <f>'1'!L8</f>
        <v>SEPTIEMBRE 2023  ENERO 2024</v>
      </c>
      <c r="M8" s="37"/>
      <c r="N8" s="37"/>
    </row>
    <row r="10" spans="1:14" x14ac:dyDescent="0.3">
      <c r="A10" s="4" t="s">
        <v>7</v>
      </c>
      <c r="B10" s="37" t="str">
        <f>'1'!B10</f>
        <v>L.I. SERGIO PELAYO VAQUERO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2.9" thickBot="1" x14ac:dyDescent="0.3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3">
      <c r="A12" s="38" t="s">
        <v>8</v>
      </c>
      <c r="B12" s="34" t="s">
        <v>9</v>
      </c>
      <c r="C12" s="34" t="s">
        <v>10</v>
      </c>
      <c r="D12" s="29" t="s">
        <v>11</v>
      </c>
      <c r="E12" s="29" t="s">
        <v>12</v>
      </c>
      <c r="F12" s="29" t="s">
        <v>13</v>
      </c>
      <c r="G12" s="29"/>
      <c r="H12" s="29" t="s">
        <v>14</v>
      </c>
      <c r="I12" s="29" t="s">
        <v>15</v>
      </c>
      <c r="J12" s="29" t="s">
        <v>16</v>
      </c>
      <c r="K12" s="29" t="s">
        <v>17</v>
      </c>
      <c r="L12" s="29" t="s">
        <v>18</v>
      </c>
      <c r="M12" s="29" t="s">
        <v>19</v>
      </c>
      <c r="N12" s="31" t="s">
        <v>20</v>
      </c>
    </row>
    <row r="13" spans="1:14" x14ac:dyDescent="0.3">
      <c r="A13" s="39"/>
      <c r="B13" s="35"/>
      <c r="C13" s="35"/>
      <c r="D13" s="30"/>
      <c r="E13" s="30"/>
      <c r="F13" s="7" t="s">
        <v>21</v>
      </c>
      <c r="G13" s="7" t="s">
        <v>22</v>
      </c>
      <c r="H13" s="30"/>
      <c r="I13" s="30"/>
      <c r="J13" s="30"/>
      <c r="K13" s="30"/>
      <c r="L13" s="30"/>
      <c r="M13" s="30"/>
      <c r="N13" s="32"/>
    </row>
    <row r="14" spans="1:14" s="11" customFormat="1" ht="24.9" x14ac:dyDescent="0.3">
      <c r="A14" s="9" t="str">
        <f>'1'!A14</f>
        <v>INTRODUCCION A LA POGRAMACION</v>
      </c>
      <c r="B14" s="9">
        <v>2</v>
      </c>
      <c r="C14" s="9" t="str">
        <f>'1'!C14</f>
        <v>102-A</v>
      </c>
      <c r="D14" s="9" t="str">
        <f>'1'!D14</f>
        <v>IEM</v>
      </c>
      <c r="E14" s="9">
        <f>'1'!E14</f>
        <v>33</v>
      </c>
      <c r="F14" s="9">
        <v>30</v>
      </c>
      <c r="G14" s="9"/>
      <c r="H14" s="10"/>
      <c r="I14" s="9">
        <f t="shared" ref="I14:I19" si="0">(E14-SUM(F14:G14))-K14</f>
        <v>3</v>
      </c>
      <c r="J14" s="10"/>
      <c r="K14" s="9">
        <v>0</v>
      </c>
      <c r="L14" s="10">
        <f t="shared" ref="L14:L19" si="1">K14/E14</f>
        <v>0</v>
      </c>
      <c r="M14" s="9">
        <v>82</v>
      </c>
      <c r="N14" s="15">
        <f>30/33</f>
        <v>0.90909090909090906</v>
      </c>
    </row>
    <row r="15" spans="1:14" s="11" customFormat="1" ht="24.9" x14ac:dyDescent="0.3">
      <c r="A15" s="9" t="str">
        <f>'1'!A15</f>
        <v>INTRODUCCION A LA POGRAMACION</v>
      </c>
      <c r="B15" s="9">
        <v>2</v>
      </c>
      <c r="C15" s="9" t="str">
        <f>'1'!C15</f>
        <v>102-B</v>
      </c>
      <c r="D15" s="9" t="str">
        <f>'1'!D15</f>
        <v>IEM</v>
      </c>
      <c r="E15" s="9">
        <f>'1'!E15</f>
        <v>31</v>
      </c>
      <c r="F15" s="9">
        <v>0</v>
      </c>
      <c r="G15" s="9"/>
      <c r="H15" s="10"/>
      <c r="I15" s="9">
        <f t="shared" si="0"/>
        <v>31</v>
      </c>
      <c r="J15" s="10"/>
      <c r="K15" s="9">
        <v>0</v>
      </c>
      <c r="L15" s="10">
        <f t="shared" si="1"/>
        <v>0</v>
      </c>
      <c r="M15" s="9">
        <v>90</v>
      </c>
      <c r="N15" s="15">
        <f>31/31</f>
        <v>1</v>
      </c>
    </row>
    <row r="16" spans="1:14" s="11" customFormat="1" ht="24.9" x14ac:dyDescent="0.3">
      <c r="A16" s="9" t="str">
        <f>'1'!A16</f>
        <v>TALLER DE ETICA</v>
      </c>
      <c r="B16" s="9">
        <v>2</v>
      </c>
      <c r="C16" s="9" t="str">
        <f>'1'!C16</f>
        <v>111-B</v>
      </c>
      <c r="D16" s="9" t="str">
        <f>'1'!D16</f>
        <v>IMEC</v>
      </c>
      <c r="E16" s="9">
        <f>'1'!E16</f>
        <v>30</v>
      </c>
      <c r="F16" s="9">
        <v>2</v>
      </c>
      <c r="G16" s="9"/>
      <c r="H16" s="10"/>
      <c r="I16" s="9">
        <f t="shared" si="0"/>
        <v>28</v>
      </c>
      <c r="J16" s="10"/>
      <c r="K16" s="9">
        <v>0</v>
      </c>
      <c r="L16" s="10">
        <f t="shared" si="1"/>
        <v>0</v>
      </c>
      <c r="M16" s="9">
        <v>93</v>
      </c>
      <c r="N16" s="15">
        <f>27/30</f>
        <v>0.9</v>
      </c>
    </row>
    <row r="17" spans="1:14" s="11" customFormat="1" ht="24.9" x14ac:dyDescent="0.3">
      <c r="A17" s="8" t="s">
        <v>55</v>
      </c>
      <c r="B17" s="9">
        <v>2</v>
      </c>
      <c r="C17" s="9" t="s">
        <v>56</v>
      </c>
      <c r="D17" s="9" t="s">
        <v>34</v>
      </c>
      <c r="E17" s="9">
        <v>15</v>
      </c>
      <c r="F17" s="9">
        <v>15</v>
      </c>
      <c r="G17" s="9"/>
      <c r="H17" s="10"/>
      <c r="I17" s="9">
        <f t="shared" ref="I17" si="2">(E17-SUM(F17:G17))-K17</f>
        <v>0</v>
      </c>
      <c r="J17" s="10"/>
      <c r="K17" s="9">
        <v>0</v>
      </c>
      <c r="L17" s="10">
        <f t="shared" si="1"/>
        <v>0</v>
      </c>
      <c r="M17" s="9">
        <v>90</v>
      </c>
      <c r="N17" s="15">
        <f>12/15</f>
        <v>0.8</v>
      </c>
    </row>
    <row r="18" spans="1:14" s="11" customFormat="1" ht="24.9" x14ac:dyDescent="0.3">
      <c r="A18" s="9" t="str">
        <f>'1'!A17</f>
        <v>TECNOLOGIA E  INTERFACES DE  COMP.</v>
      </c>
      <c r="B18" s="9" t="s">
        <v>40</v>
      </c>
      <c r="C18" s="9" t="str">
        <f>'1'!C17</f>
        <v>510-A</v>
      </c>
      <c r="D18" s="9" t="str">
        <f>'1'!D17</f>
        <v>IINF</v>
      </c>
      <c r="E18" s="9">
        <f>'1'!E17</f>
        <v>23</v>
      </c>
      <c r="F18" s="9">
        <v>0</v>
      </c>
      <c r="G18" s="9"/>
      <c r="H18" s="10"/>
      <c r="I18" s="9">
        <v>0</v>
      </c>
      <c r="J18" s="10"/>
      <c r="K18" s="9">
        <v>0</v>
      </c>
      <c r="L18" s="10">
        <f>K18/E18</f>
        <v>0</v>
      </c>
      <c r="M18" s="9"/>
      <c r="N18" s="15"/>
    </row>
    <row r="19" spans="1:14" ht="12.9" thickBot="1" x14ac:dyDescent="0.35">
      <c r="A19" s="16" t="s">
        <v>23</v>
      </c>
      <c r="B19" s="17" t="s">
        <v>24</v>
      </c>
      <c r="C19" s="17" t="s">
        <v>24</v>
      </c>
      <c r="D19" s="17" t="s">
        <v>24</v>
      </c>
      <c r="E19" s="17">
        <f>SUM(E14:E18)</f>
        <v>132</v>
      </c>
      <c r="F19" s="17">
        <f>SUM(F14:F18)</f>
        <v>47</v>
      </c>
      <c r="G19" s="17">
        <f>SUM(G14:G18)</f>
        <v>0</v>
      </c>
      <c r="H19" s="18">
        <f>SUM(F19:G19)/E19</f>
        <v>0.35606060606060608</v>
      </c>
      <c r="I19" s="17">
        <f t="shared" si="0"/>
        <v>85</v>
      </c>
      <c r="J19" s="18">
        <f t="shared" ref="J19" si="3">I19/E19</f>
        <v>0.64393939393939392</v>
      </c>
      <c r="K19" s="17">
        <f>SUM(K14:K18)</f>
        <v>0</v>
      </c>
      <c r="L19" s="18">
        <f t="shared" si="1"/>
        <v>0</v>
      </c>
      <c r="M19" s="17">
        <f>AVERAGE(M14:M18)</f>
        <v>88.75</v>
      </c>
      <c r="N19" s="19">
        <f>AVERAGE(N14:N18)</f>
        <v>0.90227272727272734</v>
      </c>
    </row>
    <row r="21" spans="1:14" ht="120" customHeight="1" x14ac:dyDescent="0.3">
      <c r="A21" s="33" t="s">
        <v>25</v>
      </c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</row>
    <row r="23" spans="1:14" x14ac:dyDescent="0.3">
      <c r="A23" s="12"/>
    </row>
    <row r="24" spans="1:14" x14ac:dyDescent="0.3">
      <c r="B24" s="40" t="s">
        <v>26</v>
      </c>
      <c r="C24" s="40"/>
      <c r="D24" s="40"/>
      <c r="G24" s="25" t="s">
        <v>27</v>
      </c>
      <c r="H24" s="25"/>
      <c r="I24" s="25"/>
      <c r="J24" s="25"/>
    </row>
    <row r="25" spans="1:14" ht="62.25" customHeight="1" x14ac:dyDescent="0.3">
      <c r="B25" s="41"/>
      <c r="C25" s="41"/>
      <c r="D25" s="41"/>
      <c r="G25" s="37"/>
      <c r="H25" s="37"/>
      <c r="I25" s="37"/>
      <c r="J25" s="37"/>
    </row>
    <row r="26" spans="1:14" hidden="1" x14ac:dyDescent="0.3">
      <c r="A26" s="42" t="e">
        <v>#REF!</v>
      </c>
      <c r="B26" s="42"/>
      <c r="C26" s="6"/>
      <c r="E26" s="42"/>
      <c r="F26" s="42"/>
      <c r="G26" s="42"/>
      <c r="H26" s="42"/>
    </row>
    <row r="27" spans="1:14" hidden="1" x14ac:dyDescent="0.3"/>
    <row r="28" spans="1:14" ht="45" customHeight="1" x14ac:dyDescent="0.3">
      <c r="B28" s="43" t="str">
        <f>B10</f>
        <v>L.I. SERGIO PELAYO VAQUERO</v>
      </c>
      <c r="C28" s="43"/>
      <c r="D28" s="43"/>
      <c r="E28" s="13"/>
      <c r="F28" s="13"/>
      <c r="G28" s="43" t="s">
        <v>57</v>
      </c>
      <c r="H28" s="43"/>
      <c r="I28" s="43"/>
      <c r="J28" s="43"/>
    </row>
  </sheetData>
  <mergeCells count="31">
    <mergeCell ref="A26:B26"/>
    <mergeCell ref="E26:H26"/>
    <mergeCell ref="B28:D28"/>
    <mergeCell ref="G28:J28"/>
    <mergeCell ref="M12:M13"/>
    <mergeCell ref="N12:N13"/>
    <mergeCell ref="A21:N21"/>
    <mergeCell ref="B25:D25"/>
    <mergeCell ref="G25:J25"/>
    <mergeCell ref="B24:D24"/>
    <mergeCell ref="G24:J24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8"/>
  <sheetViews>
    <sheetView zoomScale="85" zoomScaleNormal="85" zoomScaleSheetLayoutView="100" workbookViewId="0">
      <selection activeCell="G45" sqref="G45"/>
    </sheetView>
  </sheetViews>
  <sheetFormatPr baseColWidth="10" defaultColWidth="11.3828125" defaultRowHeight="12.45" x14ac:dyDescent="0.3"/>
  <cols>
    <col min="1" max="1" width="38.53515625" style="1" bestFit="1" customWidth="1"/>
    <col min="2" max="2" width="4.69140625" style="1" bestFit="1" customWidth="1"/>
    <col min="3" max="3" width="5.53515625" style="1" bestFit="1" customWidth="1"/>
    <col min="4" max="4" width="21.84375" style="1" customWidth="1"/>
    <col min="5" max="5" width="9.3828125" style="1" customWidth="1"/>
    <col min="6" max="12" width="7.53515625" style="1" customWidth="1"/>
    <col min="13" max="16384" width="11.3828125" style="1"/>
  </cols>
  <sheetData>
    <row r="1" spans="1:14" ht="62.25" customHeight="1" x14ac:dyDescent="0.3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3">
      <c r="A3" s="25" t="s">
        <v>28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3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3">
      <c r="A6" s="26" t="s">
        <v>2</v>
      </c>
      <c r="B6" s="26"/>
      <c r="C6" s="26"/>
      <c r="D6" s="26"/>
      <c r="E6" s="27" t="s">
        <v>29</v>
      </c>
      <c r="F6" s="27"/>
      <c r="G6" s="27"/>
      <c r="H6" s="27"/>
      <c r="I6" s="3"/>
      <c r="J6" s="3"/>
      <c r="K6" s="3"/>
      <c r="L6" s="3"/>
      <c r="M6" s="3"/>
      <c r="N6" s="3"/>
    </row>
    <row r="7" spans="1:14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6" x14ac:dyDescent="0.4">
      <c r="A8" s="4" t="s">
        <v>3</v>
      </c>
      <c r="B8" s="37">
        <v>3</v>
      </c>
      <c r="C8" s="37"/>
      <c r="D8" s="14" t="s">
        <v>4</v>
      </c>
      <c r="E8" s="20">
        <f>'1'!E8</f>
        <v>5</v>
      </c>
      <c r="F8"/>
      <c r="G8" s="4" t="s">
        <v>5</v>
      </c>
      <c r="H8" s="20">
        <f>'1'!H8</f>
        <v>4</v>
      </c>
      <c r="I8" s="36" t="s">
        <v>6</v>
      </c>
      <c r="J8" s="36"/>
      <c r="K8" s="36"/>
      <c r="L8" s="37" t="str">
        <f>'1'!L8</f>
        <v>SEPTIEMBRE 2023  ENERO 2024</v>
      </c>
      <c r="M8" s="37"/>
      <c r="N8" s="37"/>
    </row>
    <row r="10" spans="1:14" x14ac:dyDescent="0.3">
      <c r="A10" s="4" t="s">
        <v>7</v>
      </c>
      <c r="B10" s="37" t="str">
        <f>'1'!B10</f>
        <v>L.I. SERGIO PELAYO VAQUERO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2.9" thickBot="1" x14ac:dyDescent="0.3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3">
      <c r="A12" s="38" t="s">
        <v>8</v>
      </c>
      <c r="B12" s="34" t="s">
        <v>9</v>
      </c>
      <c r="C12" s="34" t="s">
        <v>10</v>
      </c>
      <c r="D12" s="29" t="s">
        <v>11</v>
      </c>
      <c r="E12" s="29" t="s">
        <v>12</v>
      </c>
      <c r="F12" s="29" t="s">
        <v>13</v>
      </c>
      <c r="G12" s="29"/>
      <c r="H12" s="29" t="s">
        <v>14</v>
      </c>
      <c r="I12" s="29" t="s">
        <v>15</v>
      </c>
      <c r="J12" s="29" t="s">
        <v>16</v>
      </c>
      <c r="K12" s="29" t="s">
        <v>17</v>
      </c>
      <c r="L12" s="29" t="s">
        <v>18</v>
      </c>
      <c r="M12" s="29" t="s">
        <v>19</v>
      </c>
      <c r="N12" s="31" t="s">
        <v>20</v>
      </c>
    </row>
    <row r="13" spans="1:14" x14ac:dyDescent="0.3">
      <c r="A13" s="39"/>
      <c r="B13" s="35"/>
      <c r="C13" s="35"/>
      <c r="D13" s="30"/>
      <c r="E13" s="30"/>
      <c r="F13" s="7" t="s">
        <v>21</v>
      </c>
      <c r="G13" s="7" t="s">
        <v>22</v>
      </c>
      <c r="H13" s="30"/>
      <c r="I13" s="30"/>
      <c r="J13" s="30"/>
      <c r="K13" s="30"/>
      <c r="L13" s="30"/>
      <c r="M13" s="30"/>
      <c r="N13" s="32"/>
    </row>
    <row r="14" spans="1:14" s="11" customFormat="1" ht="24.9" x14ac:dyDescent="0.3">
      <c r="A14" s="9" t="str">
        <f>'1'!A14</f>
        <v>INTRODUCCION A LA POGRAMACION</v>
      </c>
      <c r="B14" s="9" t="s">
        <v>41</v>
      </c>
      <c r="C14" s="9" t="str">
        <f>'1'!C14</f>
        <v>102-A</v>
      </c>
      <c r="D14" s="9" t="str">
        <f>'1'!D14</f>
        <v>IEM</v>
      </c>
      <c r="E14" s="9">
        <f>'1'!E14</f>
        <v>33</v>
      </c>
      <c r="F14" s="9">
        <v>8</v>
      </c>
      <c r="G14" s="9"/>
      <c r="H14" s="10"/>
      <c r="I14" s="9">
        <f t="shared" ref="I14:I29" si="0">(E14-SUM(F14:G14))-K14</f>
        <v>25</v>
      </c>
      <c r="J14" s="10"/>
      <c r="K14" s="9">
        <v>0</v>
      </c>
      <c r="L14" s="10">
        <f t="shared" ref="L14:L29" si="1">K14/E14</f>
        <v>0</v>
      </c>
      <c r="M14" s="9">
        <v>88</v>
      </c>
      <c r="N14" s="15">
        <v>0.63</v>
      </c>
    </row>
    <row r="15" spans="1:14" s="11" customFormat="1" ht="24.9" x14ac:dyDescent="0.3">
      <c r="A15" s="9" t="s">
        <v>31</v>
      </c>
      <c r="B15" s="9" t="s">
        <v>42</v>
      </c>
      <c r="C15" s="9" t="s">
        <v>36</v>
      </c>
      <c r="D15" s="9" t="s">
        <v>34</v>
      </c>
      <c r="E15" s="9">
        <v>8</v>
      </c>
      <c r="F15" s="9">
        <v>8</v>
      </c>
      <c r="G15" s="9"/>
      <c r="H15" s="10"/>
      <c r="I15" s="9">
        <f t="shared" ref="I15" si="2">(E15-SUM(F15:G15))-K15</f>
        <v>0</v>
      </c>
      <c r="J15" s="10"/>
      <c r="K15" s="9">
        <v>0</v>
      </c>
      <c r="L15" s="10">
        <f t="shared" ref="L15" si="3">K15/E15</f>
        <v>0</v>
      </c>
      <c r="M15" s="9">
        <v>88</v>
      </c>
      <c r="N15" s="15">
        <v>0.63</v>
      </c>
    </row>
    <row r="16" spans="1:14" s="11" customFormat="1" ht="24.9" x14ac:dyDescent="0.3">
      <c r="A16" s="9" t="str">
        <f>'1'!A15</f>
        <v>INTRODUCCION A LA POGRAMACION</v>
      </c>
      <c r="B16" s="9" t="s">
        <v>41</v>
      </c>
      <c r="C16" s="9" t="str">
        <f>'1'!C15</f>
        <v>102-B</v>
      </c>
      <c r="D16" s="9" t="str">
        <f>'1'!D15</f>
        <v>IEM</v>
      </c>
      <c r="E16" s="9">
        <f>'1'!E15</f>
        <v>31</v>
      </c>
      <c r="F16" s="9">
        <v>34</v>
      </c>
      <c r="G16" s="9"/>
      <c r="H16" s="10"/>
      <c r="I16" s="9">
        <f t="shared" si="0"/>
        <v>-3</v>
      </c>
      <c r="J16" s="10"/>
      <c r="K16" s="9">
        <v>0</v>
      </c>
      <c r="L16" s="10">
        <f t="shared" si="1"/>
        <v>0</v>
      </c>
      <c r="M16" s="9">
        <v>81</v>
      </c>
      <c r="N16" s="15">
        <v>0.56000000000000005</v>
      </c>
    </row>
    <row r="17" spans="1:14" s="11" customFormat="1" ht="24.9" x14ac:dyDescent="0.3">
      <c r="A17" s="9" t="str">
        <f>'1'!A16</f>
        <v>TALLER DE ETICA</v>
      </c>
      <c r="B17" s="9" t="s">
        <v>41</v>
      </c>
      <c r="C17" s="9" t="str">
        <f>'1'!C16</f>
        <v>111-B</v>
      </c>
      <c r="D17" s="9" t="str">
        <f>'1'!D16</f>
        <v>IMEC</v>
      </c>
      <c r="E17" s="9">
        <f>'1'!E16</f>
        <v>30</v>
      </c>
      <c r="F17" s="9">
        <v>23</v>
      </c>
      <c r="G17" s="9"/>
      <c r="H17" s="10"/>
      <c r="I17" s="9">
        <v>0</v>
      </c>
      <c r="J17" s="10"/>
      <c r="K17" s="9">
        <v>0</v>
      </c>
      <c r="L17" s="10">
        <f t="shared" si="1"/>
        <v>0</v>
      </c>
      <c r="M17" s="9">
        <v>83</v>
      </c>
      <c r="N17" s="15">
        <v>0.87</v>
      </c>
    </row>
    <row r="18" spans="1:14" s="11" customFormat="1" ht="24.9" x14ac:dyDescent="0.3">
      <c r="A18" s="9" t="str">
        <f>'1'!A17</f>
        <v>TECNOLOGIA E  INTERFACES DE  COMP.</v>
      </c>
      <c r="B18" s="9" t="s">
        <v>41</v>
      </c>
      <c r="C18" s="9" t="str">
        <f>'1'!C17</f>
        <v>510-A</v>
      </c>
      <c r="D18" s="9" t="str">
        <f>'1'!D17</f>
        <v>IINF</v>
      </c>
      <c r="E18" s="9">
        <f>'1'!E17</f>
        <v>23</v>
      </c>
      <c r="F18" s="9">
        <v>17</v>
      </c>
      <c r="G18" s="9"/>
      <c r="H18" s="10"/>
      <c r="I18" s="9">
        <f t="shared" si="0"/>
        <v>6</v>
      </c>
      <c r="J18" s="10"/>
      <c r="K18" s="9">
        <v>0</v>
      </c>
      <c r="L18" s="10">
        <f t="shared" si="1"/>
        <v>0</v>
      </c>
      <c r="M18" s="9">
        <v>91</v>
      </c>
      <c r="N18" s="15">
        <v>0.71</v>
      </c>
    </row>
    <row r="19" spans="1:14" s="11" customFormat="1" ht="24.9" x14ac:dyDescent="0.3">
      <c r="A19" s="9" t="s">
        <v>33</v>
      </c>
      <c r="B19" s="9" t="s">
        <v>42</v>
      </c>
      <c r="C19" s="9" t="s">
        <v>39</v>
      </c>
      <c r="D19" s="9" t="s">
        <v>34</v>
      </c>
      <c r="E19" s="9">
        <v>17</v>
      </c>
      <c r="F19" s="9">
        <v>17</v>
      </c>
      <c r="G19" s="9"/>
      <c r="H19" s="10"/>
      <c r="I19" s="9">
        <v>0</v>
      </c>
      <c r="J19" s="10"/>
      <c r="K19" s="9">
        <v>0</v>
      </c>
      <c r="L19" s="10">
        <v>0</v>
      </c>
      <c r="M19" s="9">
        <v>90</v>
      </c>
      <c r="N19" s="15">
        <v>0.76</v>
      </c>
    </row>
    <row r="20" spans="1:14" s="11" customFormat="1" x14ac:dyDescent="0.3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3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3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3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3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3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3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3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ht="16.5" customHeight="1" x14ac:dyDescent="0.3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ht="12.9" thickBot="1" x14ac:dyDescent="0.35">
      <c r="A29" s="16" t="s">
        <v>23</v>
      </c>
      <c r="B29" s="17" t="s">
        <v>24</v>
      </c>
      <c r="C29" s="17" t="s">
        <v>24</v>
      </c>
      <c r="D29" s="17" t="s">
        <v>24</v>
      </c>
      <c r="E29" s="17">
        <f>SUM(E14:E28)</f>
        <v>142</v>
      </c>
      <c r="F29" s="17">
        <f>SUM(F14:F28)</f>
        <v>107</v>
      </c>
      <c r="G29" s="17">
        <f>SUM(G14:G28)</f>
        <v>0</v>
      </c>
      <c r="H29" s="18">
        <f>SUM(F29:G29)/E29</f>
        <v>0.75352112676056338</v>
      </c>
      <c r="I29" s="17">
        <f t="shared" si="0"/>
        <v>35</v>
      </c>
      <c r="J29" s="18">
        <f t="shared" ref="J29" si="4">I29/E29</f>
        <v>0.24647887323943662</v>
      </c>
      <c r="K29" s="17">
        <f>SUM(K14:K28)</f>
        <v>0</v>
      </c>
      <c r="L29" s="18">
        <f t="shared" si="1"/>
        <v>0</v>
      </c>
      <c r="M29" s="17">
        <f>AVERAGE(M14:M28)</f>
        <v>86.833333333333329</v>
      </c>
      <c r="N29" s="19">
        <f>AVERAGE(N14:N28)</f>
        <v>0.69333333333333336</v>
      </c>
    </row>
    <row r="31" spans="1:14" ht="120" customHeight="1" x14ac:dyDescent="0.3">
      <c r="A31" s="33" t="s">
        <v>25</v>
      </c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</row>
    <row r="33" spans="1:10" x14ac:dyDescent="0.3">
      <c r="A33" s="12"/>
    </row>
    <row r="34" spans="1:10" x14ac:dyDescent="0.3">
      <c r="B34" s="40" t="s">
        <v>26</v>
      </c>
      <c r="C34" s="40"/>
      <c r="D34" s="40"/>
      <c r="G34" s="25" t="s">
        <v>27</v>
      </c>
      <c r="H34" s="25"/>
      <c r="I34" s="25"/>
      <c r="J34" s="25"/>
    </row>
    <row r="35" spans="1:10" ht="62.25" customHeight="1" x14ac:dyDescent="0.3">
      <c r="B35" s="41"/>
      <c r="C35" s="41"/>
      <c r="D35" s="41"/>
      <c r="G35" s="37"/>
      <c r="H35" s="37"/>
      <c r="I35" s="37"/>
      <c r="J35" s="37"/>
    </row>
    <row r="36" spans="1:10" hidden="1" x14ac:dyDescent="0.3">
      <c r="A36" s="42" t="e">
        <v>#REF!</v>
      </c>
      <c r="B36" s="42"/>
      <c r="C36" s="6"/>
      <c r="E36" s="42"/>
      <c r="F36" s="42"/>
      <c r="G36" s="42"/>
      <c r="H36" s="42"/>
    </row>
    <row r="37" spans="1:10" hidden="1" x14ac:dyDescent="0.3"/>
    <row r="38" spans="1:10" ht="45" customHeight="1" x14ac:dyDescent="0.3">
      <c r="B38" s="43" t="str">
        <f>B10</f>
        <v>L.I. SERGIO PELAYO VAQUERO</v>
      </c>
      <c r="C38" s="43"/>
      <c r="D38" s="43"/>
      <c r="E38" s="13"/>
      <c r="F38" s="13"/>
      <c r="G38" s="43" t="s">
        <v>57</v>
      </c>
      <c r="H38" s="43"/>
      <c r="I38" s="43"/>
      <c r="J38" s="43"/>
    </row>
  </sheetData>
  <mergeCells count="31">
    <mergeCell ref="A36:B36"/>
    <mergeCell ref="E36:H36"/>
    <mergeCell ref="B38:D38"/>
    <mergeCell ref="G38:J38"/>
    <mergeCell ref="M12:M13"/>
    <mergeCell ref="N12:N13"/>
    <mergeCell ref="A31:N31"/>
    <mergeCell ref="B35:D35"/>
    <mergeCell ref="G35:J35"/>
    <mergeCell ref="B34:D34"/>
    <mergeCell ref="G34:J34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E5" zoomScale="139" zoomScaleNormal="85" zoomScaleSheetLayoutView="100" workbookViewId="0">
      <selection activeCell="G37" sqref="G37:J37"/>
    </sheetView>
  </sheetViews>
  <sheetFormatPr baseColWidth="10" defaultColWidth="11.3828125" defaultRowHeight="12.45" x14ac:dyDescent="0.3"/>
  <cols>
    <col min="1" max="1" width="38.53515625" style="1" bestFit="1" customWidth="1"/>
    <col min="2" max="2" width="4.69140625" style="1" bestFit="1" customWidth="1"/>
    <col min="3" max="3" width="5.53515625" style="1" bestFit="1" customWidth="1"/>
    <col min="4" max="4" width="21.84375" style="1" customWidth="1"/>
    <col min="5" max="5" width="9.3828125" style="1" customWidth="1"/>
    <col min="6" max="12" width="7.53515625" style="1" customWidth="1"/>
    <col min="13" max="16384" width="11.3828125" style="1"/>
  </cols>
  <sheetData>
    <row r="1" spans="1:14" ht="62.25" customHeight="1" x14ac:dyDescent="0.3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3">
      <c r="A3" s="25" t="s">
        <v>28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3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3">
      <c r="A6" s="26" t="s">
        <v>44</v>
      </c>
      <c r="B6" s="26"/>
      <c r="C6" s="26"/>
      <c r="D6" s="26"/>
      <c r="E6" s="27"/>
      <c r="F6" s="27"/>
      <c r="G6" s="27"/>
      <c r="H6" s="27"/>
      <c r="I6" s="3"/>
      <c r="J6" s="3"/>
      <c r="K6" s="3"/>
      <c r="L6" s="3"/>
      <c r="M6" s="3"/>
      <c r="N6" s="3"/>
    </row>
    <row r="7" spans="1:14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6" x14ac:dyDescent="0.4">
      <c r="A8" s="4" t="s">
        <v>3</v>
      </c>
      <c r="B8" s="37">
        <v>4</v>
      </c>
      <c r="C8" s="37"/>
      <c r="D8" s="14" t="s">
        <v>4</v>
      </c>
      <c r="E8" s="20">
        <f>'1'!E8</f>
        <v>5</v>
      </c>
      <c r="F8"/>
      <c r="G8" s="4" t="s">
        <v>5</v>
      </c>
      <c r="H8" s="20">
        <f>'1'!H8</f>
        <v>4</v>
      </c>
      <c r="I8" s="36" t="s">
        <v>6</v>
      </c>
      <c r="J8" s="36"/>
      <c r="K8" s="36"/>
      <c r="L8" s="37" t="str">
        <f>'1'!L8</f>
        <v>SEPTIEMBRE 2023  ENERO 2024</v>
      </c>
      <c r="M8" s="37"/>
      <c r="N8" s="37"/>
    </row>
    <row r="10" spans="1:14" x14ac:dyDescent="0.3">
      <c r="A10" s="4" t="s">
        <v>7</v>
      </c>
      <c r="B10" s="37" t="str">
        <f>'1'!B10</f>
        <v>L.I. SERGIO PELAYO VAQUERO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2.9" thickBot="1" x14ac:dyDescent="0.3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3">
      <c r="A12" s="38" t="s">
        <v>8</v>
      </c>
      <c r="B12" s="34" t="s">
        <v>9</v>
      </c>
      <c r="C12" s="34" t="s">
        <v>10</v>
      </c>
      <c r="D12" s="29" t="s">
        <v>11</v>
      </c>
      <c r="E12" s="29" t="s">
        <v>12</v>
      </c>
      <c r="F12" s="29" t="s">
        <v>13</v>
      </c>
      <c r="G12" s="29"/>
      <c r="H12" s="29" t="s">
        <v>14</v>
      </c>
      <c r="I12" s="29" t="s">
        <v>15</v>
      </c>
      <c r="J12" s="29" t="s">
        <v>16</v>
      </c>
      <c r="K12" s="29" t="s">
        <v>17</v>
      </c>
      <c r="L12" s="29" t="s">
        <v>18</v>
      </c>
      <c r="M12" s="29" t="s">
        <v>19</v>
      </c>
      <c r="N12" s="31" t="s">
        <v>20</v>
      </c>
    </row>
    <row r="13" spans="1:14" x14ac:dyDescent="0.3">
      <c r="A13" s="39"/>
      <c r="B13" s="35"/>
      <c r="C13" s="35"/>
      <c r="D13" s="30"/>
      <c r="E13" s="30"/>
      <c r="F13" s="7" t="s">
        <v>21</v>
      </c>
      <c r="G13" s="7" t="s">
        <v>22</v>
      </c>
      <c r="H13" s="30"/>
      <c r="I13" s="30"/>
      <c r="J13" s="30"/>
      <c r="K13" s="30"/>
      <c r="L13" s="30"/>
      <c r="M13" s="30"/>
      <c r="N13" s="32"/>
    </row>
    <row r="14" spans="1:14" s="11" customFormat="1" ht="24.9" x14ac:dyDescent="0.3">
      <c r="A14" s="9" t="s">
        <v>31</v>
      </c>
      <c r="B14" s="9" t="s">
        <v>43</v>
      </c>
      <c r="C14" s="9" t="s">
        <v>36</v>
      </c>
      <c r="D14" s="9" t="s">
        <v>34</v>
      </c>
      <c r="E14" s="9">
        <v>8</v>
      </c>
      <c r="F14" s="9">
        <v>7</v>
      </c>
      <c r="G14" s="9"/>
      <c r="H14" s="10"/>
      <c r="I14" s="9">
        <v>1</v>
      </c>
      <c r="J14" s="10"/>
      <c r="K14" s="9">
        <v>0</v>
      </c>
      <c r="L14" s="10">
        <v>0</v>
      </c>
      <c r="M14" s="9">
        <v>86</v>
      </c>
      <c r="N14" s="21">
        <f>(7*100)/8</f>
        <v>87.5</v>
      </c>
    </row>
    <row r="15" spans="1:14" s="11" customFormat="1" x14ac:dyDescent="0.3">
      <c r="A15" s="9" t="s">
        <v>32</v>
      </c>
      <c r="B15" s="9" t="s">
        <v>42</v>
      </c>
      <c r="C15" s="9" t="s">
        <v>37</v>
      </c>
      <c r="D15" s="9" t="s">
        <v>35</v>
      </c>
      <c r="E15" s="9">
        <v>34</v>
      </c>
      <c r="F15" s="9">
        <v>27</v>
      </c>
      <c r="G15" s="9"/>
      <c r="H15" s="10"/>
      <c r="I15" s="9">
        <v>7</v>
      </c>
      <c r="J15" s="10"/>
      <c r="K15" s="9">
        <v>0</v>
      </c>
      <c r="L15" s="10">
        <v>0</v>
      </c>
      <c r="M15" s="9">
        <v>59</v>
      </c>
      <c r="N15" s="21">
        <f>(27*100)/34</f>
        <v>79.411764705882348</v>
      </c>
    </row>
    <row r="16" spans="1:14" s="11" customFormat="1" x14ac:dyDescent="0.3">
      <c r="A16" s="9" t="s">
        <v>32</v>
      </c>
      <c r="B16" s="9" t="s">
        <v>42</v>
      </c>
      <c r="C16" s="9" t="s">
        <v>38</v>
      </c>
      <c r="D16" s="9" t="s">
        <v>35</v>
      </c>
      <c r="E16" s="9">
        <v>23</v>
      </c>
      <c r="F16" s="9">
        <v>22</v>
      </c>
      <c r="G16" s="9"/>
      <c r="H16" s="10"/>
      <c r="I16" s="9">
        <v>1</v>
      </c>
      <c r="J16" s="10"/>
      <c r="K16" s="9">
        <v>0</v>
      </c>
      <c r="L16" s="10">
        <v>0</v>
      </c>
      <c r="M16" s="9">
        <v>81</v>
      </c>
      <c r="N16" s="21">
        <f>(20*100)/23</f>
        <v>86.956521739130437</v>
      </c>
    </row>
    <row r="17" spans="1:14" s="11" customFormat="1" ht="24.9" x14ac:dyDescent="0.3">
      <c r="A17" s="9" t="s">
        <v>33</v>
      </c>
      <c r="B17" s="9" t="s">
        <v>43</v>
      </c>
      <c r="C17" s="9" t="s">
        <v>39</v>
      </c>
      <c r="D17" s="9" t="s">
        <v>34</v>
      </c>
      <c r="E17" s="9">
        <v>17</v>
      </c>
      <c r="F17" s="9">
        <v>17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90</v>
      </c>
      <c r="N17" s="21">
        <f>(13*100)/17</f>
        <v>76.470588235294116</v>
      </c>
    </row>
    <row r="18" spans="1:14" s="11" customFormat="1" x14ac:dyDescent="0.3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3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3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3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3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3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3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3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3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3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2.9" thickBot="1" x14ac:dyDescent="0.3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82</v>
      </c>
      <c r="F28" s="17">
        <f>SUM(F14:F27)</f>
        <v>73</v>
      </c>
      <c r="G28" s="17">
        <f>SUM(G14:G27)</f>
        <v>0</v>
      </c>
      <c r="H28" s="18">
        <f>SUM(F28:G28)/E28</f>
        <v>0.8902439024390244</v>
      </c>
      <c r="I28" s="17">
        <f t="shared" ref="I28" si="0">(E28-SUM(F28:G28))-K28</f>
        <v>9</v>
      </c>
      <c r="J28" s="18">
        <f t="shared" ref="J28" si="1">I28/E28</f>
        <v>0.10975609756097561</v>
      </c>
      <c r="K28" s="17">
        <f>SUM(K14:K27)</f>
        <v>0</v>
      </c>
      <c r="L28" s="18">
        <f t="shared" ref="L28" si="2">K28/E28</f>
        <v>0</v>
      </c>
      <c r="M28" s="17">
        <f>AVERAGE(M14:M27)</f>
        <v>79</v>
      </c>
      <c r="N28" s="19">
        <f>AVERAGE(N14:N27)</f>
        <v>82.584718670076725</v>
      </c>
    </row>
    <row r="30" spans="1:14" ht="120" customHeight="1" x14ac:dyDescent="0.3">
      <c r="A30" s="33" t="s">
        <v>25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3">
      <c r="A32" s="12"/>
    </row>
    <row r="33" spans="1:10" x14ac:dyDescent="0.3">
      <c r="B33" s="40" t="s">
        <v>26</v>
      </c>
      <c r="C33" s="40"/>
      <c r="D33" s="40"/>
      <c r="G33" s="25" t="s">
        <v>27</v>
      </c>
      <c r="H33" s="25"/>
      <c r="I33" s="25"/>
      <c r="J33" s="25"/>
    </row>
    <row r="34" spans="1:10" ht="62.25" customHeight="1" x14ac:dyDescent="0.3">
      <c r="B34" s="41"/>
      <c r="C34" s="41"/>
      <c r="D34" s="41"/>
      <c r="G34" s="37"/>
      <c r="H34" s="37"/>
      <c r="I34" s="37"/>
      <c r="J34" s="37"/>
    </row>
    <row r="35" spans="1:10" hidden="1" x14ac:dyDescent="0.3">
      <c r="A35" s="42" t="e">
        <v>#REF!</v>
      </c>
      <c r="B35" s="42"/>
      <c r="C35" s="6"/>
      <c r="E35" s="42"/>
      <c r="F35" s="42"/>
      <c r="G35" s="42"/>
      <c r="H35" s="42"/>
    </row>
    <row r="36" spans="1:10" hidden="1" x14ac:dyDescent="0.3"/>
    <row r="37" spans="1:10" ht="45" customHeight="1" x14ac:dyDescent="0.3">
      <c r="B37" s="43" t="str">
        <f>B10</f>
        <v>L.I. SERGIO PELAYO VAQUERO</v>
      </c>
      <c r="C37" s="43"/>
      <c r="D37" s="43"/>
      <c r="E37" s="13"/>
      <c r="F37" s="13"/>
      <c r="G37" s="43" t="s">
        <v>57</v>
      </c>
      <c r="H37" s="43"/>
      <c r="I37" s="43"/>
      <c r="J37" s="43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C3" zoomScale="113" zoomScaleNormal="85" zoomScaleSheetLayoutView="100" workbookViewId="0">
      <selection activeCell="N10" sqref="N10"/>
    </sheetView>
  </sheetViews>
  <sheetFormatPr baseColWidth="10" defaultColWidth="11.3828125" defaultRowHeight="12.45" x14ac:dyDescent="0.3"/>
  <cols>
    <col min="1" max="1" width="38.61328125" style="1" bestFit="1" customWidth="1"/>
    <col min="2" max="2" width="4.69140625" style="1" bestFit="1" customWidth="1"/>
    <col min="3" max="3" width="6.61328125" style="1" bestFit="1" customWidth="1"/>
    <col min="4" max="4" width="21.84375" style="1" customWidth="1"/>
    <col min="5" max="5" width="9.3828125" style="1" customWidth="1"/>
    <col min="6" max="12" width="7.53515625" style="1" customWidth="1"/>
    <col min="13" max="16384" width="11.3828125" style="1"/>
  </cols>
  <sheetData>
    <row r="1" spans="1:14" ht="62.25" customHeight="1" x14ac:dyDescent="0.3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3">
      <c r="A3" s="25" t="s">
        <v>28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3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3">
      <c r="A6" s="26" t="s">
        <v>45</v>
      </c>
      <c r="B6" s="26"/>
      <c r="C6" s="26"/>
      <c r="D6" s="26"/>
      <c r="E6" s="27" t="s">
        <v>29</v>
      </c>
      <c r="F6" s="27"/>
      <c r="G6" s="27"/>
      <c r="H6" s="27"/>
      <c r="I6" s="3"/>
      <c r="J6" s="3"/>
      <c r="K6" s="3"/>
      <c r="L6" s="3"/>
      <c r="M6" s="3"/>
      <c r="N6" s="3"/>
    </row>
    <row r="7" spans="1:14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6" x14ac:dyDescent="0.4">
      <c r="A8" s="4" t="s">
        <v>3</v>
      </c>
      <c r="B8" s="37">
        <v>1</v>
      </c>
      <c r="C8" s="37"/>
      <c r="D8" s="14" t="s">
        <v>4</v>
      </c>
      <c r="E8" s="20">
        <v>3</v>
      </c>
      <c r="F8"/>
      <c r="G8" s="4" t="s">
        <v>5</v>
      </c>
      <c r="H8" s="20">
        <f>'1'!H8</f>
        <v>4</v>
      </c>
      <c r="I8" s="36" t="s">
        <v>6</v>
      </c>
      <c r="J8" s="36"/>
      <c r="K8" s="36"/>
      <c r="L8" s="37" t="s">
        <v>59</v>
      </c>
      <c r="M8" s="37"/>
      <c r="N8" s="37"/>
    </row>
    <row r="10" spans="1:14" x14ac:dyDescent="0.3">
      <c r="A10" s="4" t="s">
        <v>7</v>
      </c>
      <c r="B10" s="37" t="str">
        <f>'1'!B10</f>
        <v>L.I. SERGIO PELAYO VAQUERO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2.9" thickBot="1" x14ac:dyDescent="0.3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3">
      <c r="A12" s="38" t="s">
        <v>8</v>
      </c>
      <c r="B12" s="34" t="s">
        <v>9</v>
      </c>
      <c r="C12" s="34" t="s">
        <v>10</v>
      </c>
      <c r="D12" s="29" t="s">
        <v>11</v>
      </c>
      <c r="E12" s="29" t="s">
        <v>12</v>
      </c>
      <c r="F12" s="29" t="s">
        <v>13</v>
      </c>
      <c r="G12" s="29"/>
      <c r="H12" s="29" t="s">
        <v>14</v>
      </c>
      <c r="I12" s="29" t="s">
        <v>15</v>
      </c>
      <c r="J12" s="29" t="s">
        <v>16</v>
      </c>
      <c r="K12" s="29" t="s">
        <v>17</v>
      </c>
      <c r="L12" s="29" t="s">
        <v>18</v>
      </c>
      <c r="M12" s="29" t="s">
        <v>19</v>
      </c>
      <c r="N12" s="31" t="s">
        <v>20</v>
      </c>
    </row>
    <row r="13" spans="1:14" x14ac:dyDescent="0.3">
      <c r="A13" s="39"/>
      <c r="B13" s="35"/>
      <c r="C13" s="35"/>
      <c r="D13" s="30"/>
      <c r="E13" s="30"/>
      <c r="F13" s="7" t="s">
        <v>21</v>
      </c>
      <c r="G13" s="7" t="s">
        <v>22</v>
      </c>
      <c r="H13" s="30"/>
      <c r="I13" s="30"/>
      <c r="J13" s="30"/>
      <c r="K13" s="30"/>
      <c r="L13" s="30"/>
      <c r="M13" s="30"/>
      <c r="N13" s="32"/>
    </row>
    <row r="14" spans="1:14" s="11" customFormat="1" x14ac:dyDescent="0.3">
      <c r="A14" s="9"/>
      <c r="B14" s="9"/>
      <c r="C14" s="9"/>
      <c r="D14" s="9"/>
      <c r="E14" s="9"/>
      <c r="F14" s="9"/>
      <c r="G14" s="9"/>
      <c r="H14" s="10"/>
      <c r="I14" s="9"/>
      <c r="J14" s="10"/>
      <c r="K14" s="9"/>
      <c r="L14" s="10" t="e">
        <f t="shared" ref="L14:L28" si="0">K14/E14</f>
        <v>#DIV/0!</v>
      </c>
      <c r="M14" s="22">
        <v>0.85</v>
      </c>
      <c r="N14" s="15">
        <f>18/24</f>
        <v>0.75</v>
      </c>
    </row>
    <row r="15" spans="1:14" s="11" customFormat="1" x14ac:dyDescent="0.3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 t="e">
        <f t="shared" si="0"/>
        <v>#DIV/0!</v>
      </c>
      <c r="M15" s="22">
        <v>0.79</v>
      </c>
      <c r="N15" s="15">
        <f>21/24</f>
        <v>0.875</v>
      </c>
    </row>
    <row r="16" spans="1:14" s="11" customFormat="1" x14ac:dyDescent="0.3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 t="e">
        <f t="shared" si="0"/>
        <v>#DIV/0!</v>
      </c>
      <c r="M16" s="22">
        <v>0.81</v>
      </c>
      <c r="N16" s="15">
        <f>11/17</f>
        <v>0.6470588235294118</v>
      </c>
    </row>
    <row r="17" spans="1:14" s="11" customFormat="1" x14ac:dyDescent="0.3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 t="e">
        <f t="shared" si="0"/>
        <v>#DIV/0!</v>
      </c>
      <c r="M17" s="9"/>
      <c r="N17" s="15"/>
    </row>
    <row r="18" spans="1:14" s="11" customFormat="1" x14ac:dyDescent="0.3">
      <c r="A18" s="9" t="str">
        <f>'1'!A18</f>
        <v>HABILIDADES PARA EL DESEMPEÑO PROF.</v>
      </c>
      <c r="B18" s="9"/>
      <c r="C18" s="9" t="str">
        <f>'1'!C18</f>
        <v>910-A</v>
      </c>
      <c r="D18" s="9" t="str">
        <f>'1'!D18</f>
        <v>IINF</v>
      </c>
      <c r="E18" s="9">
        <f>'1'!E18</f>
        <v>15</v>
      </c>
      <c r="F18" s="9"/>
      <c r="G18" s="9"/>
      <c r="H18" s="10">
        <f t="shared" ref="H18:H27" si="1">F18/E18</f>
        <v>0</v>
      </c>
      <c r="I18" s="9">
        <f t="shared" ref="I18:I28" si="2">(E18-SUM(F18:G18))-K18</f>
        <v>15</v>
      </c>
      <c r="J18" s="10">
        <f t="shared" ref="J18:J28" si="3">I18/E18</f>
        <v>1</v>
      </c>
      <c r="K18" s="9"/>
      <c r="L18" s="10">
        <f t="shared" si="0"/>
        <v>0</v>
      </c>
      <c r="M18" s="9"/>
      <c r="N18" s="15"/>
    </row>
    <row r="19" spans="1:14" s="11" customFormat="1" x14ac:dyDescent="0.3">
      <c r="A19" s="9" t="e">
        <f>'1'!#REF!</f>
        <v>#REF!</v>
      </c>
      <c r="B19" s="9"/>
      <c r="C19" s="9" t="e">
        <f>'1'!#REF!</f>
        <v>#REF!</v>
      </c>
      <c r="D19" s="9" t="e">
        <f>'1'!#REF!</f>
        <v>#REF!</v>
      </c>
      <c r="E19" s="9" t="e">
        <f>'1'!#REF!</f>
        <v>#REF!</v>
      </c>
      <c r="F19" s="9"/>
      <c r="G19" s="9"/>
      <c r="H19" s="10" t="e">
        <f t="shared" si="1"/>
        <v>#REF!</v>
      </c>
      <c r="I19" s="9" t="e">
        <f t="shared" si="2"/>
        <v>#REF!</v>
      </c>
      <c r="J19" s="10" t="e">
        <f t="shared" si="3"/>
        <v>#REF!</v>
      </c>
      <c r="K19" s="9"/>
      <c r="L19" s="10" t="e">
        <f t="shared" si="0"/>
        <v>#REF!</v>
      </c>
      <c r="M19" s="9"/>
      <c r="N19" s="15"/>
    </row>
    <row r="20" spans="1:14" s="11" customFormat="1" x14ac:dyDescent="0.3">
      <c r="A20" s="9" t="e">
        <f>'1'!#REF!</f>
        <v>#REF!</v>
      </c>
      <c r="B20" s="9"/>
      <c r="C20" s="9" t="e">
        <f>'1'!#REF!</f>
        <v>#REF!</v>
      </c>
      <c r="D20" s="9" t="e">
        <f>'1'!#REF!</f>
        <v>#REF!</v>
      </c>
      <c r="E20" s="9" t="e">
        <f>'1'!#REF!</f>
        <v>#REF!</v>
      </c>
      <c r="F20" s="9"/>
      <c r="G20" s="9"/>
      <c r="H20" s="10" t="e">
        <f t="shared" si="1"/>
        <v>#REF!</v>
      </c>
      <c r="I20" s="9" t="e">
        <f t="shared" si="2"/>
        <v>#REF!</v>
      </c>
      <c r="J20" s="10" t="e">
        <f t="shared" si="3"/>
        <v>#REF!</v>
      </c>
      <c r="K20" s="9"/>
      <c r="L20" s="10" t="e">
        <f t="shared" si="0"/>
        <v>#REF!</v>
      </c>
      <c r="M20" s="9"/>
      <c r="N20" s="15"/>
    </row>
    <row r="21" spans="1:14" s="11" customFormat="1" x14ac:dyDescent="0.3">
      <c r="A21" s="9" t="e">
        <f>'1'!#REF!</f>
        <v>#REF!</v>
      </c>
      <c r="B21" s="9"/>
      <c r="C21" s="9" t="e">
        <f>'1'!#REF!</f>
        <v>#REF!</v>
      </c>
      <c r="D21" s="9" t="e">
        <f>'1'!#REF!</f>
        <v>#REF!</v>
      </c>
      <c r="E21" s="9" t="e">
        <f>'1'!#REF!</f>
        <v>#REF!</v>
      </c>
      <c r="F21" s="9"/>
      <c r="G21" s="9"/>
      <c r="H21" s="10" t="e">
        <f t="shared" si="1"/>
        <v>#REF!</v>
      </c>
      <c r="I21" s="9" t="e">
        <f t="shared" si="2"/>
        <v>#REF!</v>
      </c>
      <c r="J21" s="10" t="e">
        <f t="shared" si="3"/>
        <v>#REF!</v>
      </c>
      <c r="K21" s="9"/>
      <c r="L21" s="10" t="e">
        <f t="shared" si="0"/>
        <v>#REF!</v>
      </c>
      <c r="M21" s="9"/>
      <c r="N21" s="15"/>
    </row>
    <row r="22" spans="1:14" s="11" customFormat="1" x14ac:dyDescent="0.3">
      <c r="A22" s="9" t="e">
        <f>'1'!#REF!</f>
        <v>#REF!</v>
      </c>
      <c r="B22" s="9"/>
      <c r="C22" s="9" t="e">
        <f>'1'!#REF!</f>
        <v>#REF!</v>
      </c>
      <c r="D22" s="9" t="e">
        <f>'1'!#REF!</f>
        <v>#REF!</v>
      </c>
      <c r="E22" s="9" t="e">
        <f>'1'!#REF!</f>
        <v>#REF!</v>
      </c>
      <c r="F22" s="9"/>
      <c r="G22" s="9"/>
      <c r="H22" s="10" t="e">
        <f t="shared" si="1"/>
        <v>#REF!</v>
      </c>
      <c r="I22" s="9" t="e">
        <f t="shared" si="2"/>
        <v>#REF!</v>
      </c>
      <c r="J22" s="10" t="e">
        <f t="shared" si="3"/>
        <v>#REF!</v>
      </c>
      <c r="K22" s="9"/>
      <c r="L22" s="10" t="e">
        <f t="shared" si="0"/>
        <v>#REF!</v>
      </c>
      <c r="M22" s="9"/>
      <c r="N22" s="15"/>
    </row>
    <row r="23" spans="1:14" s="11" customFormat="1" x14ac:dyDescent="0.3">
      <c r="A23" s="9" t="e">
        <f>'1'!#REF!</f>
        <v>#REF!</v>
      </c>
      <c r="B23" s="9"/>
      <c r="C23" s="9" t="e">
        <f>'1'!#REF!</f>
        <v>#REF!</v>
      </c>
      <c r="D23" s="9" t="e">
        <f>'1'!#REF!</f>
        <v>#REF!</v>
      </c>
      <c r="E23" s="9" t="e">
        <f>'1'!#REF!</f>
        <v>#REF!</v>
      </c>
      <c r="F23" s="9"/>
      <c r="G23" s="9"/>
      <c r="H23" s="10" t="e">
        <f t="shared" si="1"/>
        <v>#REF!</v>
      </c>
      <c r="I23" s="9" t="e">
        <f t="shared" si="2"/>
        <v>#REF!</v>
      </c>
      <c r="J23" s="10" t="e">
        <f t="shared" si="3"/>
        <v>#REF!</v>
      </c>
      <c r="K23" s="9"/>
      <c r="L23" s="10" t="e">
        <f t="shared" si="0"/>
        <v>#REF!</v>
      </c>
      <c r="M23" s="9"/>
      <c r="N23" s="15"/>
    </row>
    <row r="24" spans="1:14" s="11" customFormat="1" x14ac:dyDescent="0.3">
      <c r="A24" s="9" t="e">
        <f>'1'!#REF!</f>
        <v>#REF!</v>
      </c>
      <c r="B24" s="9"/>
      <c r="C24" s="9" t="e">
        <f>'1'!#REF!</f>
        <v>#REF!</v>
      </c>
      <c r="D24" s="9" t="e">
        <f>'1'!#REF!</f>
        <v>#REF!</v>
      </c>
      <c r="E24" s="9" t="e">
        <f>'1'!#REF!</f>
        <v>#REF!</v>
      </c>
      <c r="F24" s="9"/>
      <c r="G24" s="9"/>
      <c r="H24" s="10" t="e">
        <f t="shared" si="1"/>
        <v>#REF!</v>
      </c>
      <c r="I24" s="9" t="e">
        <f t="shared" si="2"/>
        <v>#REF!</v>
      </c>
      <c r="J24" s="10" t="e">
        <f t="shared" si="3"/>
        <v>#REF!</v>
      </c>
      <c r="K24" s="9"/>
      <c r="L24" s="10" t="e">
        <f t="shared" si="0"/>
        <v>#REF!</v>
      </c>
      <c r="M24" s="9"/>
      <c r="N24" s="15"/>
    </row>
    <row r="25" spans="1:14" s="11" customFormat="1" x14ac:dyDescent="0.3">
      <c r="A25" s="9" t="e">
        <f>'1'!#REF!</f>
        <v>#REF!</v>
      </c>
      <c r="B25" s="9"/>
      <c r="C25" s="9" t="e">
        <f>'1'!#REF!</f>
        <v>#REF!</v>
      </c>
      <c r="D25" s="9" t="e">
        <f>'1'!#REF!</f>
        <v>#REF!</v>
      </c>
      <c r="E25" s="9" t="e">
        <f>'1'!#REF!</f>
        <v>#REF!</v>
      </c>
      <c r="F25" s="9"/>
      <c r="G25" s="9"/>
      <c r="H25" s="10" t="e">
        <f t="shared" si="1"/>
        <v>#REF!</v>
      </c>
      <c r="I25" s="9" t="e">
        <f t="shared" si="2"/>
        <v>#REF!</v>
      </c>
      <c r="J25" s="10" t="e">
        <f t="shared" si="3"/>
        <v>#REF!</v>
      </c>
      <c r="K25" s="9"/>
      <c r="L25" s="10" t="e">
        <f t="shared" si="0"/>
        <v>#REF!</v>
      </c>
      <c r="M25" s="9"/>
      <c r="N25" s="15"/>
    </row>
    <row r="26" spans="1:14" s="11" customFormat="1" x14ac:dyDescent="0.3">
      <c r="A26" s="9" t="e">
        <f>'1'!#REF!</f>
        <v>#REF!</v>
      </c>
      <c r="B26" s="9"/>
      <c r="C26" s="9" t="e">
        <f>'1'!#REF!</f>
        <v>#REF!</v>
      </c>
      <c r="D26" s="9" t="e">
        <f>'1'!#REF!</f>
        <v>#REF!</v>
      </c>
      <c r="E26" s="9" t="e">
        <f>'1'!#REF!</f>
        <v>#REF!</v>
      </c>
      <c r="F26" s="9"/>
      <c r="G26" s="9"/>
      <c r="H26" s="10" t="e">
        <f t="shared" si="1"/>
        <v>#REF!</v>
      </c>
      <c r="I26" s="9" t="e">
        <f t="shared" si="2"/>
        <v>#REF!</v>
      </c>
      <c r="J26" s="10" t="e">
        <f t="shared" si="3"/>
        <v>#REF!</v>
      </c>
      <c r="K26" s="9"/>
      <c r="L26" s="10" t="e">
        <f t="shared" si="0"/>
        <v>#REF!</v>
      </c>
      <c r="M26" s="9"/>
      <c r="N26" s="15"/>
    </row>
    <row r="27" spans="1:14" s="11" customFormat="1" ht="16.5" customHeight="1" x14ac:dyDescent="0.3">
      <c r="A27" s="9" t="e">
        <f>'1'!#REF!</f>
        <v>#REF!</v>
      </c>
      <c r="B27" s="9"/>
      <c r="C27" s="9" t="e">
        <f>'1'!#REF!</f>
        <v>#REF!</v>
      </c>
      <c r="D27" s="9" t="e">
        <f>'1'!#REF!</f>
        <v>#REF!</v>
      </c>
      <c r="E27" s="9" t="e">
        <f>'1'!#REF!</f>
        <v>#REF!</v>
      </c>
      <c r="F27" s="9"/>
      <c r="G27" s="9"/>
      <c r="H27" s="10" t="e">
        <f t="shared" si="1"/>
        <v>#REF!</v>
      </c>
      <c r="I27" s="9" t="e">
        <f t="shared" si="2"/>
        <v>#REF!</v>
      </c>
      <c r="J27" s="10" t="e">
        <f t="shared" si="3"/>
        <v>#REF!</v>
      </c>
      <c r="K27" s="9"/>
      <c r="L27" s="10" t="e">
        <f t="shared" si="0"/>
        <v>#REF!</v>
      </c>
      <c r="M27" s="9"/>
      <c r="N27" s="15"/>
    </row>
    <row r="28" spans="1:14" ht="12.9" thickBot="1" x14ac:dyDescent="0.35">
      <c r="A28" s="16" t="s">
        <v>23</v>
      </c>
      <c r="B28" s="17" t="s">
        <v>24</v>
      </c>
      <c r="C28" s="17" t="s">
        <v>24</v>
      </c>
      <c r="D28" s="17" t="s">
        <v>24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2"/>
        <v>#REF!</v>
      </c>
      <c r="J28" s="18" t="e">
        <f t="shared" si="3"/>
        <v>#REF!</v>
      </c>
      <c r="K28" s="17">
        <f>SUM(K14:K27)</f>
        <v>0</v>
      </c>
      <c r="L28" s="18" t="e">
        <f t="shared" si="0"/>
        <v>#REF!</v>
      </c>
      <c r="M28" s="17">
        <f>AVERAGE(M14:M27)</f>
        <v>0.81666666666666676</v>
      </c>
      <c r="N28" s="19">
        <f>AVERAGE(N14:N27)</f>
        <v>0.75735294117647056</v>
      </c>
    </row>
    <row r="30" spans="1:14" ht="120" customHeight="1" x14ac:dyDescent="0.3">
      <c r="A30" s="33" t="s">
        <v>25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3">
      <c r="A32" s="12"/>
    </row>
    <row r="33" spans="1:10" x14ac:dyDescent="0.3">
      <c r="B33" s="40" t="s">
        <v>26</v>
      </c>
      <c r="C33" s="40"/>
      <c r="D33" s="40"/>
      <c r="G33" s="25" t="s">
        <v>27</v>
      </c>
      <c r="H33" s="25"/>
      <c r="I33" s="25"/>
      <c r="J33" s="25"/>
    </row>
    <row r="34" spans="1:10" ht="62.25" customHeight="1" x14ac:dyDescent="0.3">
      <c r="B34" s="41"/>
      <c r="C34" s="41"/>
      <c r="D34" s="41"/>
      <c r="G34" s="37"/>
      <c r="H34" s="37"/>
      <c r="I34" s="37"/>
      <c r="J34" s="37"/>
    </row>
    <row r="35" spans="1:10" hidden="1" x14ac:dyDescent="0.3">
      <c r="A35" s="42" t="e">
        <v>#REF!</v>
      </c>
      <c r="B35" s="42"/>
      <c r="C35" s="6"/>
      <c r="E35" s="42"/>
      <c r="F35" s="42"/>
      <c r="G35" s="42"/>
      <c r="H35" s="42"/>
    </row>
    <row r="36" spans="1:10" hidden="1" x14ac:dyDescent="0.3"/>
    <row r="37" spans="1:10" ht="45" customHeight="1" x14ac:dyDescent="0.3">
      <c r="B37" s="43" t="str">
        <f>B10</f>
        <v>L.I. SERGIO PELAYO VAQUERO</v>
      </c>
      <c r="C37" s="43"/>
      <c r="D37" s="43"/>
      <c r="E37" s="13"/>
      <c r="F37" s="13"/>
      <c r="G37" s="43" t="s">
        <v>57</v>
      </c>
      <c r="H37" s="43"/>
      <c r="I37" s="43"/>
      <c r="J37" s="43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Sergio Pelayo Vaquero</cp:lastModifiedBy>
  <cp:revision/>
  <dcterms:created xsi:type="dcterms:W3CDTF">2021-11-22T14:45:25Z</dcterms:created>
  <dcterms:modified xsi:type="dcterms:W3CDTF">2023-11-03T04:29:28Z</dcterms:modified>
  <cp:category/>
  <cp:contentStatus/>
</cp:coreProperties>
</file>