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TEC AGO DIC 2023\REPORTES AGODIC 2023\"/>
    </mc:Choice>
  </mc:AlternateContent>
  <xr:revisionPtr revIDLastSave="0" documentId="8_{F2B8E6D5-980C-468D-B8C9-29DCB9B622AA}" xr6:coauthVersionLast="47" xr6:coauthVersionMax="47" xr10:uidLastSave="{00000000-0000-0000-0000-000000000000}"/>
  <bookViews>
    <workbookView xWindow="-103" yWindow="-103" windowWidth="16663" windowHeight="8863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'1'!$A$1:$N$28</definedName>
    <definedName name="_xlnm.Print_Area" localSheetId="1">'2'!$A$1:$N$29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24" l="1"/>
  <c r="L24" i="24"/>
  <c r="D24" i="24"/>
  <c r="C24" i="24"/>
  <c r="A24" i="24"/>
  <c r="D23" i="24"/>
  <c r="C23" i="24"/>
  <c r="A23" i="24"/>
  <c r="L21" i="24"/>
  <c r="I21" i="24"/>
  <c r="L20" i="24"/>
  <c r="I20" i="24"/>
  <c r="L18" i="24"/>
  <c r="L17" i="24"/>
  <c r="L16" i="24"/>
  <c r="A16" i="24"/>
  <c r="L15" i="24"/>
  <c r="D15" i="24"/>
  <c r="A15" i="24"/>
  <c r="E14" i="24"/>
  <c r="L14" i="24" s="1"/>
  <c r="D14" i="24"/>
  <c r="C14" i="24"/>
  <c r="A14" i="24"/>
  <c r="B10" i="24"/>
  <c r="B42" i="24" s="1"/>
  <c r="L8" i="24"/>
  <c r="H8" i="24"/>
  <c r="E8" i="24"/>
  <c r="B20" i="23"/>
  <c r="E15" i="23"/>
  <c r="L15" i="23" s="1"/>
  <c r="D15" i="23"/>
  <c r="C15" i="23"/>
  <c r="A15" i="23"/>
  <c r="L16" i="23"/>
  <c r="I16" i="23"/>
  <c r="I14" i="24" l="1"/>
  <c r="I15" i="23"/>
  <c r="A14" i="23" l="1"/>
  <c r="C14" i="23"/>
  <c r="D14" i="23"/>
  <c r="E14" i="23"/>
  <c r="I14" i="23" s="1"/>
  <c r="D20" i="23"/>
  <c r="C20" i="23"/>
  <c r="L19" i="23"/>
  <c r="D19" i="23"/>
  <c r="C19" i="23"/>
  <c r="A19" i="23"/>
  <c r="E18" i="23"/>
  <c r="D18" i="23"/>
  <c r="C18" i="23"/>
  <c r="A18" i="23"/>
  <c r="N19" i="22"/>
  <c r="N18" i="22"/>
  <c r="L17" i="22"/>
  <c r="N17" i="22"/>
  <c r="N15" i="22"/>
  <c r="N14" i="22"/>
  <c r="L14" i="23" l="1"/>
  <c r="L18" i="22"/>
  <c r="I18" i="22"/>
  <c r="L15" i="10"/>
  <c r="L16" i="10"/>
  <c r="L17" i="10"/>
  <c r="L18" i="10"/>
  <c r="I15" i="10"/>
  <c r="I16" i="10"/>
  <c r="I17" i="10"/>
  <c r="I18" i="10"/>
  <c r="L14" i="10"/>
  <c r="I14" i="10"/>
  <c r="L14" i="25"/>
  <c r="N14" i="25"/>
  <c r="L15" i="25"/>
  <c r="N15" i="25"/>
  <c r="L16" i="25"/>
  <c r="N16" i="25"/>
  <c r="C18" i="25"/>
  <c r="D18" i="25"/>
  <c r="E18" i="25"/>
  <c r="I18" i="25" s="1"/>
  <c r="J18" i="25" s="1"/>
  <c r="C19" i="25"/>
  <c r="D19" i="25"/>
  <c r="E19" i="25"/>
  <c r="H19" i="25"/>
  <c r="I19" i="25"/>
  <c r="J19" i="25" s="1"/>
  <c r="L19" i="25"/>
  <c r="C20" i="25"/>
  <c r="D20" i="25"/>
  <c r="E20" i="25"/>
  <c r="H20" i="25"/>
  <c r="I20" i="25"/>
  <c r="J20" i="25"/>
  <c r="L20" i="25"/>
  <c r="C21" i="25"/>
  <c r="D21" i="25"/>
  <c r="E21" i="25"/>
  <c r="H21" i="25" s="1"/>
  <c r="C22" i="25"/>
  <c r="D22" i="25"/>
  <c r="E22" i="25"/>
  <c r="I22" i="25" s="1"/>
  <c r="J22" i="25" s="1"/>
  <c r="H22" i="25"/>
  <c r="L22" i="25"/>
  <c r="C23" i="25"/>
  <c r="D23" i="25"/>
  <c r="E23" i="25"/>
  <c r="H23" i="25" s="1"/>
  <c r="I23" i="25"/>
  <c r="J23" i="25" s="1"/>
  <c r="L23" i="25"/>
  <c r="C24" i="25"/>
  <c r="D24" i="25"/>
  <c r="E24" i="25"/>
  <c r="H24" i="25"/>
  <c r="I24" i="25"/>
  <c r="J24" i="25"/>
  <c r="L24" i="25"/>
  <c r="C25" i="25"/>
  <c r="D25" i="25"/>
  <c r="E25" i="25"/>
  <c r="H25" i="25" s="1"/>
  <c r="L25" i="25"/>
  <c r="C26" i="25"/>
  <c r="D26" i="25"/>
  <c r="E26" i="25"/>
  <c r="I26" i="25" s="1"/>
  <c r="J26" i="25" s="1"/>
  <c r="H26" i="25"/>
  <c r="L26" i="25"/>
  <c r="I17" i="23"/>
  <c r="L17" i="23"/>
  <c r="L18" i="25" l="1"/>
  <c r="H18" i="25"/>
  <c r="L21" i="25"/>
  <c r="I25" i="25"/>
  <c r="J25" i="25" s="1"/>
  <c r="I21" i="25"/>
  <c r="J21" i="25" s="1"/>
  <c r="N28" i="25"/>
  <c r="M28" i="25"/>
  <c r="K28" i="25"/>
  <c r="G28" i="25"/>
  <c r="F28" i="25"/>
  <c r="E27" i="25"/>
  <c r="I27" i="25" s="1"/>
  <c r="J27" i="25" s="1"/>
  <c r="D27" i="25"/>
  <c r="C27" i="25"/>
  <c r="A27" i="25"/>
  <c r="A26" i="25"/>
  <c r="A25" i="25"/>
  <c r="A24" i="25"/>
  <c r="A23" i="25"/>
  <c r="A22" i="25"/>
  <c r="A21" i="25"/>
  <c r="A20" i="25"/>
  <c r="A19" i="25"/>
  <c r="A18" i="25"/>
  <c r="B10" i="25"/>
  <c r="B37" i="25" s="1"/>
  <c r="H8" i="25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A19" i="22"/>
  <c r="C19" i="22"/>
  <c r="D19" i="22"/>
  <c r="E19" i="22"/>
  <c r="C14" i="22"/>
  <c r="E14" i="22"/>
  <c r="A14" i="22"/>
  <c r="B10" i="22"/>
  <c r="B29" i="22" s="1"/>
  <c r="L8" i="22"/>
  <c r="H8" i="22"/>
  <c r="E8" i="22"/>
  <c r="N20" i="22"/>
  <c r="M20" i="22"/>
  <c r="K20" i="22"/>
  <c r="G20" i="22"/>
  <c r="F20" i="22"/>
  <c r="B28" i="10"/>
  <c r="L19" i="22" l="1"/>
  <c r="I14" i="22"/>
  <c r="L17" i="25"/>
  <c r="L27" i="25"/>
  <c r="H27" i="25"/>
  <c r="E28" i="25"/>
  <c r="L14" i="22"/>
  <c r="E20" i="22"/>
  <c r="I28" i="25" l="1"/>
  <c r="J28" i="25" s="1"/>
  <c r="L28" i="25"/>
  <c r="H28" i="25"/>
  <c r="I20" i="22"/>
  <c r="J20" i="22" s="1"/>
  <c r="H20" i="22"/>
  <c r="L20" i="22"/>
  <c r="D14" i="2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F19813A0-1DFD-4517-8D76-C903FAF999EC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CF708990-48CA-4A2B-967B-BDA85A837792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CCC4D631-6668-47C6-9E35-E783E1665E36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<sst xmlns="http://schemas.openxmlformats.org/spreadsheetml/2006/main" count="331" uniqueCount="58">
  <si>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</si>
  <si>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</si>
  <si>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</si>
  <si>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</si>
  <si>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</si>
  <si>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</si>
  <si>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</si>
  <si>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</si>
  <si>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</si>
  <si>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</si>
  <si>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</si>
  <si>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</si>
  <si>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</si>
  <si>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</si>
  <si>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</si>
  <si>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</si>
  <si>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</si>
  <si>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</si>
  <si>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</si>
  <si>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</si>
  <si>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</si>
  <si>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</si>
  <si>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</si>
  <si>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</si>
  <si>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</si>
  <si>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</si>
  <si>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</si>
  <si>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</si>
  <si>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</si>
  <si>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INFORMATICA</t>
  </si>
  <si>
    <t>L.I. SERGIO PELAYO VAQUERO</t>
  </si>
  <si>
    <t>HABILIDADES PARA EL DESEMPEÑO PROFESIONAL</t>
  </si>
  <si>
    <t>IINF</t>
  </si>
  <si>
    <t>910A</t>
  </si>
  <si>
    <t>S/E</t>
  </si>
  <si>
    <t>II</t>
  </si>
  <si>
    <t>III</t>
  </si>
  <si>
    <t>IV</t>
  </si>
  <si>
    <t xml:space="preserve">DIVISIÓN DE INGENIERÍA </t>
  </si>
  <si>
    <t>INTRODUCCION A LA POGRAMACION</t>
  </si>
  <si>
    <t>102-A</t>
  </si>
  <si>
    <t>IEM</t>
  </si>
  <si>
    <t>102-B</t>
  </si>
  <si>
    <t>TALLER DE ETICA</t>
  </si>
  <si>
    <t>111-B</t>
  </si>
  <si>
    <t>IMEC</t>
  </si>
  <si>
    <t>TECNOLOGIA E  INTERFACES DE  COMP.</t>
  </si>
  <si>
    <t>510-A</t>
  </si>
  <si>
    <t>HABILIDADES PARA EL DESEMPEÑO PROF.</t>
  </si>
  <si>
    <t>910-A</t>
  </si>
  <si>
    <t>ISC. MARCOS CAGAL ORTIZ</t>
  </si>
  <si>
    <t>SEPTIEMBRE 2023  ENERO 2024</t>
  </si>
  <si>
    <t>SEPTIEMBRE 2023 . ENERO 2024</t>
  </si>
  <si>
    <t>_</t>
  </si>
  <si>
    <t xml:space="preserve"> </t>
  </si>
  <si>
    <t>V</t>
  </si>
  <si>
    <t>VI</t>
  </si>
  <si>
    <t>11-B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</si>
</sst>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9" fontId="4" fillId="0" borderId="9" xfId="1" applyFont="1" applyFill="1" applyBorder="1" applyAlignment="1">
      <alignment horizontal="center" vertical="center" wrapText="1"/>
    </xf>
    <xf numFmtId="9" fontId="4" fillId="0" borderId="12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6CAB454F-D533-40F2-A3AF-D7F53FAB6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4BF71B1-BEE1-4877-A06E-CF0453400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7636" y="67236"/>
          <a:ext cx="1365837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VIAR%204TO%20REPORTE%20PARCIAL%20SP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Final"/>
    </sheetNames>
    <sheetDataSet>
      <sheetData sheetId="0">
        <row r="8">
          <cell r="E8">
            <v>5</v>
          </cell>
          <cell r="H8">
            <v>4</v>
          </cell>
          <cell r="L8" t="str">
            <v>SEPTIEMBRE 2023  ENERO 2024</v>
          </cell>
        </row>
        <row r="10">
          <cell r="B10" t="str">
            <v>L.I. SERGIO PELAYO VAQUERO</v>
          </cell>
        </row>
        <row r="14">
          <cell r="A14" t="str">
            <v>INTRODUCCION A LA POGRAMACION</v>
          </cell>
          <cell r="C14" t="str">
            <v>102-A</v>
          </cell>
          <cell r="D14" t="str">
            <v>IEM</v>
          </cell>
          <cell r="E14">
            <v>33</v>
          </cell>
        </row>
        <row r="15">
          <cell r="A15" t="str">
            <v>INTRODUCCION A LA POGRAMACION</v>
          </cell>
          <cell r="D15" t="str">
            <v>IEM</v>
          </cell>
        </row>
        <row r="16">
          <cell r="A16" t="str">
            <v>TALLER DE ETICA</v>
          </cell>
          <cell r="C16" t="str">
            <v>111-B</v>
          </cell>
          <cell r="D16" t="str">
            <v>IMEC</v>
          </cell>
        </row>
        <row r="17">
          <cell r="A17" t="str">
            <v>TECNOLOGIA E  INTERFACES DE  COMP.</v>
          </cell>
          <cell r="C17" t="str">
            <v>510-A</v>
          </cell>
          <cell r="D17" t="str">
            <v>IINF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opLeftCell="B13" zoomScale="135" zoomScaleNormal="85" zoomScaleSheetLayoutView="100" workbookViewId="0">
      <selection activeCell="B18" sqref="B18:N18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38" t="s">
        <v>28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x14ac:dyDescent="0.3">
      <c r="A6" s="49" t="s">
        <v>2</v>
      </c>
      <c r="B6" s="49"/>
      <c r="C6" s="49"/>
      <c r="D6" s="49"/>
      <c r="E6" s="50" t="s">
        <v>29</v>
      </c>
      <c r="F6" s="50"/>
      <c r="G6" s="50"/>
      <c r="H6" s="50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3</v>
      </c>
      <c r="B8" s="40">
        <v>1</v>
      </c>
      <c r="C8" s="40"/>
      <c r="D8" s="14" t="s">
        <v>4</v>
      </c>
      <c r="E8" s="5">
        <v>5</v>
      </c>
      <c r="G8" s="4" t="s">
        <v>5</v>
      </c>
      <c r="H8" s="5">
        <v>4</v>
      </c>
      <c r="I8" s="46" t="s">
        <v>6</v>
      </c>
      <c r="J8" s="46"/>
      <c r="K8" s="46"/>
      <c r="L8" s="40" t="s">
        <v>51</v>
      </c>
      <c r="M8" s="40"/>
      <c r="N8" s="40"/>
    </row>
    <row r="10" spans="1:14" x14ac:dyDescent="0.3">
      <c r="A10" s="4" t="s">
        <v>7</v>
      </c>
      <c r="B10" s="40" t="s">
        <v>30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47" t="s">
        <v>8</v>
      </c>
      <c r="B12" s="44" t="s">
        <v>9</v>
      </c>
      <c r="C12" s="44" t="s">
        <v>10</v>
      </c>
      <c r="D12" s="35" t="s">
        <v>11</v>
      </c>
      <c r="E12" s="35" t="s">
        <v>12</v>
      </c>
      <c r="F12" s="35" t="s">
        <v>13</v>
      </c>
      <c r="G12" s="35"/>
      <c r="H12" s="35" t="s">
        <v>14</v>
      </c>
      <c r="I12" s="35" t="s">
        <v>15</v>
      </c>
      <c r="J12" s="35" t="s">
        <v>16</v>
      </c>
      <c r="K12" s="35" t="s">
        <v>17</v>
      </c>
      <c r="L12" s="35" t="s">
        <v>18</v>
      </c>
      <c r="M12" s="35" t="s">
        <v>19</v>
      </c>
      <c r="N12" s="41" t="s">
        <v>20</v>
      </c>
    </row>
    <row r="13" spans="1:14" x14ac:dyDescent="0.3">
      <c r="A13" s="48"/>
      <c r="B13" s="45"/>
      <c r="C13" s="45"/>
      <c r="D13" s="36"/>
      <c r="E13" s="36"/>
      <c r="F13" s="7" t="s">
        <v>21</v>
      </c>
      <c r="G13" s="7" t="s">
        <v>22</v>
      </c>
      <c r="H13" s="36"/>
      <c r="I13" s="36"/>
      <c r="J13" s="36"/>
      <c r="K13" s="36"/>
      <c r="L13" s="36"/>
      <c r="M13" s="36"/>
      <c r="N13" s="42"/>
    </row>
    <row r="14" spans="1:14" s="11" customFormat="1" ht="24.9" x14ac:dyDescent="0.3">
      <c r="A14" s="23" t="s">
        <v>39</v>
      </c>
      <c r="B14" s="9" t="s">
        <v>20</v>
      </c>
      <c r="C14" s="9" t="s">
        <v>40</v>
      </c>
      <c r="D14" s="9" t="s">
        <v>41</v>
      </c>
      <c r="E14" s="9">
        <v>33</v>
      </c>
      <c r="F14" s="9">
        <v>31</v>
      </c>
      <c r="G14" s="9"/>
      <c r="H14" s="10"/>
      <c r="I14" s="9">
        <f t="shared" ref="I14:I18" si="0">(E14-SUM(F14:G14))-K14</f>
        <v>2</v>
      </c>
      <c r="J14" s="10"/>
      <c r="K14" s="9">
        <v>0</v>
      </c>
      <c r="L14" s="10">
        <f t="shared" ref="L14" si="1">K14/E14</f>
        <v>0</v>
      </c>
      <c r="M14" s="22">
        <v>72</v>
      </c>
      <c r="N14" s="15">
        <v>0.7</v>
      </c>
    </row>
    <row r="15" spans="1:14" s="11" customFormat="1" ht="24.9" x14ac:dyDescent="0.3">
      <c r="A15" s="23" t="s">
        <v>39</v>
      </c>
      <c r="B15" s="9" t="s">
        <v>20</v>
      </c>
      <c r="C15" s="9" t="s">
        <v>42</v>
      </c>
      <c r="D15" s="9" t="s">
        <v>41</v>
      </c>
      <c r="E15" s="9">
        <v>31</v>
      </c>
      <c r="F15" s="9">
        <v>31</v>
      </c>
      <c r="G15" s="9"/>
      <c r="H15" s="10"/>
      <c r="I15" s="9">
        <f t="shared" si="0"/>
        <v>0</v>
      </c>
      <c r="J15" s="10"/>
      <c r="K15" s="9">
        <v>0</v>
      </c>
      <c r="L15" s="10">
        <f t="shared" ref="L15:L18" si="2">K15/E15</f>
        <v>0</v>
      </c>
      <c r="M15" s="22">
        <v>76</v>
      </c>
      <c r="N15" s="15">
        <v>0.42</v>
      </c>
    </row>
    <row r="16" spans="1:14" s="11" customFormat="1" ht="24.9" x14ac:dyDescent="0.3">
      <c r="A16" s="23" t="s">
        <v>43</v>
      </c>
      <c r="B16" s="9" t="s">
        <v>20</v>
      </c>
      <c r="C16" s="9" t="s">
        <v>44</v>
      </c>
      <c r="D16" s="9" t="s">
        <v>45</v>
      </c>
      <c r="E16" s="9">
        <v>30</v>
      </c>
      <c r="F16" s="9">
        <v>28</v>
      </c>
      <c r="G16" s="9"/>
      <c r="H16" s="10"/>
      <c r="I16" s="9">
        <f t="shared" si="0"/>
        <v>2</v>
      </c>
      <c r="J16" s="10"/>
      <c r="K16" s="9">
        <v>0</v>
      </c>
      <c r="L16" s="10">
        <f t="shared" si="2"/>
        <v>0</v>
      </c>
      <c r="M16" s="22">
        <v>92</v>
      </c>
      <c r="N16" s="15">
        <v>0.9</v>
      </c>
    </row>
    <row r="17" spans="1:14" s="11" customFormat="1" ht="24.9" x14ac:dyDescent="0.3">
      <c r="A17" s="8" t="s">
        <v>46</v>
      </c>
      <c r="B17" s="9" t="s">
        <v>20</v>
      </c>
      <c r="C17" s="9" t="s">
        <v>47</v>
      </c>
      <c r="D17" s="9" t="s">
        <v>32</v>
      </c>
      <c r="E17" s="9">
        <v>23</v>
      </c>
      <c r="F17" s="9">
        <v>23</v>
      </c>
      <c r="G17" s="9"/>
      <c r="H17" s="10"/>
      <c r="I17" s="9">
        <f t="shared" si="0"/>
        <v>0</v>
      </c>
      <c r="J17" s="10"/>
      <c r="K17" s="9">
        <v>0</v>
      </c>
      <c r="L17" s="10">
        <f t="shared" si="2"/>
        <v>0</v>
      </c>
      <c r="M17" s="9">
        <v>86</v>
      </c>
      <c r="N17" s="15">
        <v>0.52</v>
      </c>
    </row>
    <row r="18" spans="1:14" s="11" customFormat="1" ht="24.9" x14ac:dyDescent="0.3">
      <c r="A18" s="8" t="s">
        <v>48</v>
      </c>
      <c r="B18" s="9" t="s">
        <v>20</v>
      </c>
      <c r="C18" s="9" t="s">
        <v>49</v>
      </c>
      <c r="D18" s="9" t="s">
        <v>32</v>
      </c>
      <c r="E18" s="9">
        <v>15</v>
      </c>
      <c r="F18" s="9">
        <v>10</v>
      </c>
      <c r="G18" s="9"/>
      <c r="H18" s="10"/>
      <c r="I18" s="9">
        <f t="shared" si="0"/>
        <v>5</v>
      </c>
      <c r="J18" s="10"/>
      <c r="K18" s="9">
        <v>0</v>
      </c>
      <c r="L18" s="10">
        <f t="shared" si="2"/>
        <v>0</v>
      </c>
      <c r="M18" s="9">
        <v>61</v>
      </c>
      <c r="N18" s="15">
        <v>0.67</v>
      </c>
    </row>
    <row r="19" spans="1:14" ht="12.9" thickBot="1" x14ac:dyDescent="0.35">
      <c r="A19" s="16" t="s">
        <v>23</v>
      </c>
      <c r="B19" s="17" t="s">
        <v>24</v>
      </c>
      <c r="C19" s="17" t="s">
        <v>24</v>
      </c>
      <c r="D19" s="17" t="s">
        <v>24</v>
      </c>
      <c r="E19" s="17"/>
      <c r="F19" s="17"/>
      <c r="G19" s="17"/>
      <c r="H19" s="18"/>
      <c r="I19" s="17"/>
      <c r="J19" s="18"/>
      <c r="K19" s="17"/>
      <c r="L19" s="18"/>
      <c r="M19" s="17"/>
      <c r="N19" s="19"/>
    </row>
    <row r="21" spans="1:14" ht="120" customHeight="1" x14ac:dyDescent="0.3">
      <c r="A21" s="43" t="s">
        <v>25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</row>
    <row r="23" spans="1:14" x14ac:dyDescent="0.3">
      <c r="A23" s="12"/>
    </row>
    <row r="24" spans="1:14" x14ac:dyDescent="0.3">
      <c r="B24" s="37" t="s">
        <v>26</v>
      </c>
      <c r="C24" s="37"/>
      <c r="D24" s="37"/>
      <c r="G24" s="38" t="s">
        <v>27</v>
      </c>
      <c r="H24" s="38"/>
      <c r="I24" s="38"/>
      <c r="J24" s="38"/>
    </row>
    <row r="25" spans="1:14" ht="62.25" customHeight="1" x14ac:dyDescent="0.3">
      <c r="B25" s="39"/>
      <c r="C25" s="39"/>
      <c r="D25" s="39"/>
      <c r="G25" s="40"/>
      <c r="H25" s="40"/>
      <c r="I25" s="40"/>
      <c r="J25" s="40"/>
    </row>
    <row r="26" spans="1:14" hidden="1" x14ac:dyDescent="0.3">
      <c r="A26" s="33" t="e">
        <v>#REF!</v>
      </c>
      <c r="B26" s="33"/>
      <c r="C26" s="6"/>
      <c r="E26" s="33"/>
      <c r="F26" s="33"/>
      <c r="G26" s="33"/>
      <c r="H26" s="33"/>
    </row>
    <row r="27" spans="1:14" hidden="1" x14ac:dyDescent="0.3"/>
    <row r="28" spans="1:14" ht="45" customHeight="1" x14ac:dyDescent="0.3">
      <c r="B28" s="34" t="str">
        <f>B10</f>
        <v>L.I. SERGIO PELAYO VAQUERO</v>
      </c>
      <c r="C28" s="34"/>
      <c r="D28" s="34"/>
      <c r="E28" s="13"/>
      <c r="F28" s="13"/>
      <c r="G28" s="34" t="s">
        <v>50</v>
      </c>
      <c r="H28" s="34"/>
      <c r="I28" s="34"/>
      <c r="J28" s="3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1:N2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4:D24"/>
    <mergeCell ref="G24:J24"/>
    <mergeCell ref="B25:D25"/>
    <mergeCell ref="G25:J25"/>
    <mergeCell ref="A26:B26"/>
    <mergeCell ref="E26:H26"/>
    <mergeCell ref="B28:D28"/>
    <mergeCell ref="G28:J28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9"/>
  <sheetViews>
    <sheetView topLeftCell="A14" zoomScale="106" zoomScaleNormal="85" zoomScaleSheetLayoutView="100" workbookViewId="0">
      <selection activeCell="A14" sqref="A14:N19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38" t="s">
        <v>28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x14ac:dyDescent="0.3">
      <c r="A6" s="49" t="s">
        <v>2</v>
      </c>
      <c r="B6" s="49"/>
      <c r="C6" s="49"/>
      <c r="D6" s="49"/>
      <c r="E6" s="50" t="s">
        <v>29</v>
      </c>
      <c r="F6" s="50"/>
      <c r="G6" s="50"/>
      <c r="H6" s="50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40">
        <v>2</v>
      </c>
      <c r="C8" s="40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46" t="s">
        <v>6</v>
      </c>
      <c r="J8" s="46"/>
      <c r="K8" s="46"/>
      <c r="L8" s="40" t="str">
        <f>'1'!L8</f>
        <v>SEPTIEMBRE 2023  ENERO 2024</v>
      </c>
      <c r="M8" s="40"/>
      <c r="N8" s="40"/>
    </row>
    <row r="10" spans="1:14" x14ac:dyDescent="0.3">
      <c r="A10" s="4" t="s">
        <v>7</v>
      </c>
      <c r="B10" s="40" t="str">
        <f>'1'!B10</f>
        <v>L.I. SERGIO PELAYO VAQUERO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47" t="s">
        <v>8</v>
      </c>
      <c r="B12" s="44" t="s">
        <v>9</v>
      </c>
      <c r="C12" s="44" t="s">
        <v>10</v>
      </c>
      <c r="D12" s="35" t="s">
        <v>11</v>
      </c>
      <c r="E12" s="35" t="s">
        <v>12</v>
      </c>
      <c r="F12" s="35" t="s">
        <v>13</v>
      </c>
      <c r="G12" s="35"/>
      <c r="H12" s="35" t="s">
        <v>14</v>
      </c>
      <c r="I12" s="35" t="s">
        <v>15</v>
      </c>
      <c r="J12" s="35" t="s">
        <v>16</v>
      </c>
      <c r="K12" s="35" t="s">
        <v>17</v>
      </c>
      <c r="L12" s="35" t="s">
        <v>18</v>
      </c>
      <c r="M12" s="35" t="s">
        <v>19</v>
      </c>
      <c r="N12" s="41" t="s">
        <v>20</v>
      </c>
    </row>
    <row r="13" spans="1:14" x14ac:dyDescent="0.3">
      <c r="A13" s="48"/>
      <c r="B13" s="45"/>
      <c r="C13" s="45"/>
      <c r="D13" s="36"/>
      <c r="E13" s="36"/>
      <c r="F13" s="7" t="s">
        <v>21</v>
      </c>
      <c r="G13" s="7" t="s">
        <v>22</v>
      </c>
      <c r="H13" s="36"/>
      <c r="I13" s="36"/>
      <c r="J13" s="36"/>
      <c r="K13" s="36"/>
      <c r="L13" s="36"/>
      <c r="M13" s="36"/>
      <c r="N13" s="42"/>
    </row>
    <row r="14" spans="1:14" s="11" customFormat="1" ht="24.9" x14ac:dyDescent="0.3">
      <c r="A14" s="9" t="str">
        <f>'1'!A14</f>
        <v>INTRODUCCION A LA POGRAMACION</v>
      </c>
      <c r="B14" s="9">
        <v>3</v>
      </c>
      <c r="C14" s="9" t="str">
        <f>'1'!C14</f>
        <v>102-A</v>
      </c>
      <c r="D14" s="9" t="str">
        <f>'1'!D14</f>
        <v>IEM</v>
      </c>
      <c r="E14" s="9">
        <f>'1'!E14</f>
        <v>33</v>
      </c>
      <c r="F14" s="9">
        <v>15</v>
      </c>
      <c r="G14" s="10" t="s">
        <v>53</v>
      </c>
      <c r="H14" s="10" t="s">
        <v>53</v>
      </c>
      <c r="I14" s="9">
        <f t="shared" ref="I14:I20" si="0">(E14-SUM(F14:G14))-K14</f>
        <v>18</v>
      </c>
      <c r="J14" s="10" t="s">
        <v>53</v>
      </c>
      <c r="K14" s="9">
        <v>0</v>
      </c>
      <c r="L14" s="10">
        <f t="shared" ref="L14:L20" si="1">K14/E14</f>
        <v>0</v>
      </c>
      <c r="M14" s="9">
        <v>33</v>
      </c>
      <c r="N14" s="15">
        <f>14/33</f>
        <v>0.42424242424242425</v>
      </c>
    </row>
    <row r="15" spans="1:14" s="11" customFormat="1" ht="24.9" x14ac:dyDescent="0.3">
      <c r="A15" s="9" t="str">
        <f>'1'!A15</f>
        <v>INTRODUCCION A LA POGRAMACION</v>
      </c>
      <c r="B15" s="9">
        <v>3</v>
      </c>
      <c r="C15" s="9" t="str">
        <f>'1'!C15</f>
        <v>102-B</v>
      </c>
      <c r="D15" s="9" t="str">
        <f>'1'!D15</f>
        <v>IEM</v>
      </c>
      <c r="E15" s="9">
        <f>'1'!E15</f>
        <v>31</v>
      </c>
      <c r="F15" s="9">
        <v>31</v>
      </c>
      <c r="G15" s="10" t="s">
        <v>53</v>
      </c>
      <c r="H15" s="10" t="s">
        <v>53</v>
      </c>
      <c r="I15" s="9">
        <v>2</v>
      </c>
      <c r="J15" s="10" t="s">
        <v>53</v>
      </c>
      <c r="K15" s="9">
        <v>0</v>
      </c>
      <c r="L15" s="10">
        <f t="shared" si="1"/>
        <v>0</v>
      </c>
      <c r="M15" s="9">
        <v>67</v>
      </c>
      <c r="N15" s="15">
        <f>29/31</f>
        <v>0.93548387096774188</v>
      </c>
    </row>
    <row r="16" spans="1:14" s="11" customFormat="1" ht="24.9" x14ac:dyDescent="0.3">
      <c r="A16" s="9" t="str">
        <f>'1'!A16</f>
        <v>TALLER DE ETICA</v>
      </c>
      <c r="B16" s="9" t="s">
        <v>34</v>
      </c>
      <c r="C16" s="9" t="str">
        <f>'1'!C16</f>
        <v>111-B</v>
      </c>
      <c r="D16" s="9" t="str">
        <f>'1'!D16</f>
        <v>IMEC</v>
      </c>
      <c r="E16" s="9">
        <f>'1'!E16</f>
        <v>30</v>
      </c>
      <c r="F16" s="9" t="s">
        <v>53</v>
      </c>
      <c r="G16" s="9" t="s">
        <v>53</v>
      </c>
      <c r="H16" s="10" t="s">
        <v>53</v>
      </c>
      <c r="I16" s="9" t="s">
        <v>53</v>
      </c>
      <c r="J16" s="10" t="s">
        <v>53</v>
      </c>
      <c r="K16" s="9" t="s">
        <v>53</v>
      </c>
      <c r="L16" s="10" t="s">
        <v>53</v>
      </c>
      <c r="M16" s="10" t="s">
        <v>53</v>
      </c>
      <c r="N16" s="10" t="s">
        <v>53</v>
      </c>
    </row>
    <row r="17" spans="1:14" s="11" customFormat="1" ht="24.9" x14ac:dyDescent="0.3">
      <c r="A17" s="8" t="s">
        <v>48</v>
      </c>
      <c r="B17" s="9">
        <v>3</v>
      </c>
      <c r="C17" s="9" t="s">
        <v>49</v>
      </c>
      <c r="D17" s="9" t="s">
        <v>32</v>
      </c>
      <c r="E17" s="9">
        <v>15</v>
      </c>
      <c r="F17" s="9">
        <v>14</v>
      </c>
      <c r="G17" s="9" t="s">
        <v>53</v>
      </c>
      <c r="H17" s="10" t="s">
        <v>53</v>
      </c>
      <c r="I17" s="9">
        <v>1</v>
      </c>
      <c r="J17" s="10" t="s">
        <v>53</v>
      </c>
      <c r="K17" s="9">
        <v>0</v>
      </c>
      <c r="L17" s="10">
        <f t="shared" ref="L17" si="2">K17/E17</f>
        <v>0</v>
      </c>
      <c r="M17" s="9">
        <v>64</v>
      </c>
      <c r="N17" s="15">
        <f>11/15</f>
        <v>0.73333333333333328</v>
      </c>
    </row>
    <row r="18" spans="1:14" s="11" customFormat="1" ht="24.9" x14ac:dyDescent="0.3">
      <c r="A18" s="8" t="s">
        <v>48</v>
      </c>
      <c r="B18" s="9">
        <v>4</v>
      </c>
      <c r="C18" s="9" t="s">
        <v>49</v>
      </c>
      <c r="D18" s="9" t="s">
        <v>32</v>
      </c>
      <c r="E18" s="9">
        <v>15</v>
      </c>
      <c r="F18" s="9">
        <v>11</v>
      </c>
      <c r="G18" s="9" t="s">
        <v>53</v>
      </c>
      <c r="H18" s="10"/>
      <c r="I18" s="9">
        <f t="shared" ref="I18" si="3">(E18-SUM(F18:G18))-K18</f>
        <v>4</v>
      </c>
      <c r="J18" s="10" t="s">
        <v>53</v>
      </c>
      <c r="K18" s="9">
        <v>0</v>
      </c>
      <c r="L18" s="10">
        <f t="shared" si="1"/>
        <v>0</v>
      </c>
      <c r="M18" s="9">
        <v>64</v>
      </c>
      <c r="N18" s="15">
        <f>11/15</f>
        <v>0.73333333333333328</v>
      </c>
    </row>
    <row r="19" spans="1:14" s="11" customFormat="1" ht="24.9" x14ac:dyDescent="0.3">
      <c r="A19" s="9" t="str">
        <f>'1'!A17</f>
        <v>TECNOLOGIA E  INTERFACES DE  COMP.</v>
      </c>
      <c r="B19" s="9">
        <v>2</v>
      </c>
      <c r="C19" s="9" t="str">
        <f>'1'!C17</f>
        <v>510-A</v>
      </c>
      <c r="D19" s="9" t="str">
        <f>'1'!D17</f>
        <v>IINF</v>
      </c>
      <c r="E19" s="9">
        <f>'1'!E17</f>
        <v>23</v>
      </c>
      <c r="F19" s="9">
        <v>21</v>
      </c>
      <c r="G19" s="9"/>
      <c r="H19" s="10"/>
      <c r="I19" s="9">
        <v>2</v>
      </c>
      <c r="J19" s="10" t="s">
        <v>53</v>
      </c>
      <c r="K19" s="9">
        <v>0</v>
      </c>
      <c r="L19" s="10">
        <f>K19/E19</f>
        <v>0</v>
      </c>
      <c r="M19" s="9">
        <v>77</v>
      </c>
      <c r="N19" s="15">
        <f>20/23</f>
        <v>0.86956521739130432</v>
      </c>
    </row>
    <row r="20" spans="1:14" ht="12.9" thickBot="1" x14ac:dyDescent="0.35">
      <c r="A20" s="16" t="s">
        <v>23</v>
      </c>
      <c r="B20" s="17" t="s">
        <v>24</v>
      </c>
      <c r="C20" s="17" t="s">
        <v>24</v>
      </c>
      <c r="D20" s="17" t="s">
        <v>24</v>
      </c>
      <c r="E20" s="17">
        <f>SUM(E14:E19)</f>
        <v>147</v>
      </c>
      <c r="F20" s="17">
        <f>SUM(F14:F19)</f>
        <v>92</v>
      </c>
      <c r="G20" s="17">
        <f>SUM(G14:G19)</f>
        <v>0</v>
      </c>
      <c r="H20" s="18">
        <f>SUM(F20:G20)/E20</f>
        <v>0.62585034013605445</v>
      </c>
      <c r="I20" s="17">
        <f t="shared" si="0"/>
        <v>55</v>
      </c>
      <c r="J20" s="18">
        <f t="shared" ref="J20" si="4">I20/E20</f>
        <v>0.37414965986394561</v>
      </c>
      <c r="K20" s="17">
        <f>SUM(K14:K19)</f>
        <v>0</v>
      </c>
      <c r="L20" s="18">
        <f t="shared" si="1"/>
        <v>0</v>
      </c>
      <c r="M20" s="17">
        <f>AVERAGE(M14:M19)</f>
        <v>61</v>
      </c>
      <c r="N20" s="19">
        <f>AVERAGE(N14:N19)</f>
        <v>0.73919163585362735</v>
      </c>
    </row>
    <row r="22" spans="1:14" ht="120" customHeight="1" x14ac:dyDescent="0.3">
      <c r="A22" s="43" t="s">
        <v>25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4" spans="1:14" x14ac:dyDescent="0.3">
      <c r="A24" s="12"/>
    </row>
    <row r="25" spans="1:14" x14ac:dyDescent="0.3">
      <c r="B25" s="37" t="s">
        <v>26</v>
      </c>
      <c r="C25" s="37"/>
      <c r="D25" s="37"/>
      <c r="G25" s="38" t="s">
        <v>27</v>
      </c>
      <c r="H25" s="38"/>
      <c r="I25" s="38"/>
      <c r="J25" s="38"/>
    </row>
    <row r="26" spans="1:14" ht="62.25" customHeight="1" x14ac:dyDescent="0.3">
      <c r="B26" s="39"/>
      <c r="C26" s="39"/>
      <c r="D26" s="39"/>
      <c r="G26" s="40"/>
      <c r="H26" s="40"/>
      <c r="I26" s="40"/>
      <c r="J26" s="40"/>
    </row>
    <row r="27" spans="1:14" hidden="1" x14ac:dyDescent="0.3">
      <c r="A27" s="33" t="e">
        <v>#REF!</v>
      </c>
      <c r="B27" s="33"/>
      <c r="C27" s="6"/>
      <c r="E27" s="33"/>
      <c r="F27" s="33"/>
      <c r="G27" s="33"/>
      <c r="H27" s="33"/>
    </row>
    <row r="28" spans="1:14" hidden="1" x14ac:dyDescent="0.3"/>
    <row r="29" spans="1:14" ht="45" customHeight="1" x14ac:dyDescent="0.3">
      <c r="B29" s="34" t="str">
        <f>B10</f>
        <v>L.I. SERGIO PELAYO VAQUERO</v>
      </c>
      <c r="C29" s="34"/>
      <c r="D29" s="34"/>
      <c r="E29" s="13"/>
      <c r="F29" s="13"/>
      <c r="G29" s="34" t="s">
        <v>50</v>
      </c>
      <c r="H29" s="34"/>
      <c r="I29" s="34"/>
      <c r="J29" s="3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2:N22"/>
    <mergeCell ref="B26:D26"/>
    <mergeCell ref="G26:J26"/>
    <mergeCell ref="B25:D25"/>
    <mergeCell ref="G25:J25"/>
    <mergeCell ref="A27:B27"/>
    <mergeCell ref="E27:H27"/>
    <mergeCell ref="B29:D29"/>
    <mergeCell ref="G29:J29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4" zoomScale="110" zoomScaleNormal="85" zoomScaleSheetLayoutView="100" workbookViewId="0">
      <selection activeCell="A9" sqref="A9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38" t="s">
        <v>28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x14ac:dyDescent="0.3">
      <c r="A6" s="49" t="s">
        <v>2</v>
      </c>
      <c r="B6" s="49"/>
      <c r="C6" s="49"/>
      <c r="D6" s="49"/>
      <c r="E6" s="50" t="s">
        <v>29</v>
      </c>
      <c r="F6" s="50"/>
      <c r="G6" s="50"/>
      <c r="H6" s="50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40">
        <v>3</v>
      </c>
      <c r="C8" s="40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46" t="s">
        <v>6</v>
      </c>
      <c r="J8" s="46"/>
      <c r="K8" s="46"/>
      <c r="L8" s="40" t="str">
        <f>'1'!L8</f>
        <v>SEPTIEMBRE 2023  ENERO 2024</v>
      </c>
      <c r="M8" s="40"/>
      <c r="N8" s="40"/>
    </row>
    <row r="10" spans="1:14" x14ac:dyDescent="0.3">
      <c r="A10" s="4" t="s">
        <v>7</v>
      </c>
      <c r="B10" s="40" t="str">
        <f>'1'!B10</f>
        <v>L.I. SERGIO PELAYO VAQUERO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47" t="s">
        <v>8</v>
      </c>
      <c r="B12" s="44" t="s">
        <v>9</v>
      </c>
      <c r="C12" s="44" t="s">
        <v>10</v>
      </c>
      <c r="D12" s="35" t="s">
        <v>11</v>
      </c>
      <c r="E12" s="35" t="s">
        <v>12</v>
      </c>
      <c r="F12" s="35" t="s">
        <v>13</v>
      </c>
      <c r="G12" s="35"/>
      <c r="H12" s="35" t="s">
        <v>14</v>
      </c>
      <c r="I12" s="35" t="s">
        <v>15</v>
      </c>
      <c r="J12" s="35" t="s">
        <v>16</v>
      </c>
      <c r="K12" s="35" t="s">
        <v>17</v>
      </c>
      <c r="L12" s="35" t="s">
        <v>18</v>
      </c>
      <c r="M12" s="35" t="s">
        <v>19</v>
      </c>
      <c r="N12" s="41" t="s">
        <v>20</v>
      </c>
    </row>
    <row r="13" spans="1:14" x14ac:dyDescent="0.3">
      <c r="A13" s="48"/>
      <c r="B13" s="45"/>
      <c r="C13" s="45"/>
      <c r="D13" s="36"/>
      <c r="E13" s="36"/>
      <c r="F13" s="7" t="s">
        <v>21</v>
      </c>
      <c r="G13" s="7" t="s">
        <v>22</v>
      </c>
      <c r="H13" s="36"/>
      <c r="I13" s="36"/>
      <c r="J13" s="36"/>
      <c r="K13" s="36"/>
      <c r="L13" s="36"/>
      <c r="M13" s="36"/>
      <c r="N13" s="42"/>
    </row>
    <row r="14" spans="1:14" s="11" customFormat="1" ht="24.9" x14ac:dyDescent="0.3">
      <c r="A14" s="29" t="str">
        <f>'1'!A14</f>
        <v>INTRODUCCION A LA POGRAMACION</v>
      </c>
      <c r="B14" s="29" t="s">
        <v>36</v>
      </c>
      <c r="C14" s="29" t="str">
        <f>'1'!C14</f>
        <v>102-A</v>
      </c>
      <c r="D14" s="29" t="str">
        <f>'1'!D14</f>
        <v>IEM</v>
      </c>
      <c r="E14" s="29">
        <f>'1'!E14</f>
        <v>33</v>
      </c>
      <c r="F14" s="29">
        <v>15</v>
      </c>
      <c r="G14" s="29"/>
      <c r="H14" s="30"/>
      <c r="I14" s="29">
        <f t="shared" ref="I14" si="0">(E14-SUM(F14:G14))-K14</f>
        <v>18</v>
      </c>
      <c r="J14" s="30"/>
      <c r="K14" s="29">
        <v>0</v>
      </c>
      <c r="L14" s="30">
        <f t="shared" ref="L14:L16" si="1">K14/E14</f>
        <v>0</v>
      </c>
      <c r="M14" s="29">
        <v>33</v>
      </c>
      <c r="N14" s="31">
        <v>0.45</v>
      </c>
    </row>
    <row r="15" spans="1:14" s="11" customFormat="1" ht="24.9" x14ac:dyDescent="0.3">
      <c r="A15" s="29" t="str">
        <f>'1'!A15</f>
        <v>INTRODUCCION A LA POGRAMACION</v>
      </c>
      <c r="B15" s="29" t="s">
        <v>36</v>
      </c>
      <c r="C15" s="29" t="str">
        <f>'1'!C15</f>
        <v>102-B</v>
      </c>
      <c r="D15" s="29" t="str">
        <f>'1'!D15</f>
        <v>IEM</v>
      </c>
      <c r="E15" s="29">
        <f>'1'!E15</f>
        <v>31</v>
      </c>
      <c r="F15" s="29">
        <v>29</v>
      </c>
      <c r="G15" s="29"/>
      <c r="H15" s="30"/>
      <c r="I15" s="29">
        <f t="shared" ref="I15" si="2">(E15-SUM(F15:G15))-K15</f>
        <v>2</v>
      </c>
      <c r="J15" s="30"/>
      <c r="K15" s="29">
        <v>0</v>
      </c>
      <c r="L15" s="30">
        <f t="shared" ref="L15" si="3">K15/E15</f>
        <v>0</v>
      </c>
      <c r="M15" s="29">
        <v>67</v>
      </c>
      <c r="N15" s="31">
        <v>0.94</v>
      </c>
    </row>
    <row r="16" spans="1:14" s="11" customFormat="1" ht="24.9" x14ac:dyDescent="0.3">
      <c r="A16" s="29" t="s">
        <v>31</v>
      </c>
      <c r="B16" s="29" t="s">
        <v>36</v>
      </c>
      <c r="C16" s="29" t="s">
        <v>33</v>
      </c>
      <c r="D16" s="29" t="s">
        <v>32</v>
      </c>
      <c r="E16" s="29">
        <v>15</v>
      </c>
      <c r="F16" s="29">
        <v>14</v>
      </c>
      <c r="G16" s="29"/>
      <c r="H16" s="30"/>
      <c r="I16" s="29">
        <f t="shared" ref="I16" si="4">(E16-SUM(F16:G16))-K16</f>
        <v>1</v>
      </c>
      <c r="J16" s="30"/>
      <c r="K16" s="29">
        <v>0</v>
      </c>
      <c r="L16" s="30">
        <f t="shared" si="1"/>
        <v>0</v>
      </c>
      <c r="M16" s="29">
        <v>80</v>
      </c>
      <c r="N16" s="31">
        <v>0.93</v>
      </c>
    </row>
    <row r="17" spans="1:14" s="11" customFormat="1" ht="24.9" x14ac:dyDescent="0.3">
      <c r="A17" s="29" t="s">
        <v>31</v>
      </c>
      <c r="B17" s="29" t="s">
        <v>37</v>
      </c>
      <c r="C17" s="29" t="s">
        <v>33</v>
      </c>
      <c r="D17" s="29" t="s">
        <v>32</v>
      </c>
      <c r="E17" s="29">
        <v>15</v>
      </c>
      <c r="F17" s="29">
        <v>11</v>
      </c>
      <c r="G17" s="29"/>
      <c r="H17" s="30"/>
      <c r="I17" s="29">
        <f t="shared" ref="I17" si="5">(E17-SUM(F17:G17))-K17</f>
        <v>4</v>
      </c>
      <c r="J17" s="30"/>
      <c r="K17" s="29">
        <v>0</v>
      </c>
      <c r="L17" s="30">
        <f t="shared" ref="L17:L19" si="6">K17/E17</f>
        <v>0</v>
      </c>
      <c r="M17" s="29">
        <v>64</v>
      </c>
      <c r="N17" s="31">
        <v>0.73</v>
      </c>
    </row>
    <row r="18" spans="1:14" s="11" customFormat="1" ht="24.9" x14ac:dyDescent="0.3">
      <c r="A18" s="29" t="str">
        <f>'1'!A16</f>
        <v>TALLER DE ETICA</v>
      </c>
      <c r="B18" s="29" t="s">
        <v>34</v>
      </c>
      <c r="C18" s="29" t="str">
        <f>'1'!C16</f>
        <v>111-B</v>
      </c>
      <c r="D18" s="29" t="str">
        <f>'1'!D16</f>
        <v>IMEC</v>
      </c>
      <c r="E18" s="29">
        <f>'1'!E16</f>
        <v>30</v>
      </c>
      <c r="F18" s="29" t="s">
        <v>24</v>
      </c>
      <c r="G18" s="30" t="s">
        <v>53</v>
      </c>
      <c r="H18" s="30" t="s">
        <v>53</v>
      </c>
      <c r="I18" s="29" t="s">
        <v>24</v>
      </c>
      <c r="J18" s="30" t="s">
        <v>53</v>
      </c>
      <c r="K18" s="29" t="s">
        <v>24</v>
      </c>
      <c r="L18" s="30" t="s">
        <v>24</v>
      </c>
      <c r="M18" s="30" t="s">
        <v>24</v>
      </c>
      <c r="N18" s="30" t="s">
        <v>24</v>
      </c>
    </row>
    <row r="19" spans="1:14" s="11" customFormat="1" ht="24.9" x14ac:dyDescent="0.3">
      <c r="A19" s="29" t="str">
        <f>'1'!A17</f>
        <v>TECNOLOGIA E  INTERFACES DE  COMP.</v>
      </c>
      <c r="B19" s="29" t="s">
        <v>35</v>
      </c>
      <c r="C19" s="29" t="str">
        <f>'1'!C17</f>
        <v>510-A</v>
      </c>
      <c r="D19" s="29" t="str">
        <f>'1'!D17</f>
        <v>IINF</v>
      </c>
      <c r="E19" s="29">
        <v>23</v>
      </c>
      <c r="F19" s="29">
        <v>21</v>
      </c>
      <c r="G19" s="30" t="s">
        <v>53</v>
      </c>
      <c r="H19" s="30" t="s">
        <v>53</v>
      </c>
      <c r="I19" s="29">
        <v>2</v>
      </c>
      <c r="J19" s="30" t="s">
        <v>53</v>
      </c>
      <c r="K19" s="29">
        <v>0</v>
      </c>
      <c r="L19" s="30">
        <f t="shared" si="6"/>
        <v>0</v>
      </c>
      <c r="M19" s="29">
        <v>77</v>
      </c>
      <c r="N19" s="31">
        <v>0.87</v>
      </c>
    </row>
    <row r="20" spans="1:14" s="11" customFormat="1" x14ac:dyDescent="0.3">
      <c r="A20" s="9"/>
      <c r="B20" s="9" t="str">
        <f>'1'!B19</f>
        <v>-</v>
      </c>
      <c r="C20" s="9" t="str">
        <f>'1'!C19</f>
        <v>-</v>
      </c>
      <c r="D20" s="9" t="str">
        <f>'1'!D19</f>
        <v>-</v>
      </c>
      <c r="E20" s="9" t="s">
        <v>54</v>
      </c>
      <c r="F20" s="9" t="s">
        <v>54</v>
      </c>
      <c r="G20" s="9"/>
      <c r="H20" s="10"/>
      <c r="I20" s="9" t="s">
        <v>54</v>
      </c>
      <c r="J20" s="10" t="s">
        <v>53</v>
      </c>
      <c r="K20" s="9" t="s">
        <v>54</v>
      </c>
      <c r="L20" s="10" t="s">
        <v>54</v>
      </c>
      <c r="M20" s="9" t="s">
        <v>54</v>
      </c>
      <c r="N20" s="15" t="s">
        <v>54</v>
      </c>
    </row>
    <row r="21" spans="1:14" s="11" customFormat="1" x14ac:dyDescent="0.3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3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3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3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3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3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3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9" thickBot="1" x14ac:dyDescent="0.35">
      <c r="A28" s="16" t="s">
        <v>23</v>
      </c>
      <c r="B28" s="17" t="s">
        <v>24</v>
      </c>
      <c r="C28" s="17" t="s">
        <v>24</v>
      </c>
      <c r="D28" s="17" t="s">
        <v>24</v>
      </c>
      <c r="E28" s="17" t="s">
        <v>24</v>
      </c>
      <c r="F28" s="17" t="s">
        <v>24</v>
      </c>
      <c r="G28" s="17" t="s">
        <v>24</v>
      </c>
      <c r="H28" s="17" t="s">
        <v>24</v>
      </c>
      <c r="I28" s="17" t="s">
        <v>24</v>
      </c>
      <c r="J28" s="17" t="s">
        <v>24</v>
      </c>
      <c r="K28" s="17" t="s">
        <v>24</v>
      </c>
      <c r="L28" s="17" t="s">
        <v>24</v>
      </c>
      <c r="M28" s="17" t="s">
        <v>24</v>
      </c>
      <c r="N28" s="17" t="s">
        <v>24</v>
      </c>
    </row>
    <row r="30" spans="1:14" ht="120" customHeight="1" x14ac:dyDescent="0.3">
      <c r="A30" s="43" t="s">
        <v>25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4" x14ac:dyDescent="0.3">
      <c r="A32" s="12"/>
    </row>
    <row r="33" spans="1:10" x14ac:dyDescent="0.3">
      <c r="B33" s="37" t="s">
        <v>26</v>
      </c>
      <c r="C33" s="37"/>
      <c r="D33" s="37"/>
      <c r="G33" s="38" t="s">
        <v>27</v>
      </c>
      <c r="H33" s="38"/>
      <c r="I33" s="38"/>
      <c r="J33" s="38"/>
    </row>
    <row r="34" spans="1:10" ht="62.25" customHeight="1" x14ac:dyDescent="0.3">
      <c r="B34" s="39"/>
      <c r="C34" s="39"/>
      <c r="D34" s="39"/>
      <c r="G34" s="40"/>
      <c r="H34" s="40"/>
      <c r="I34" s="40"/>
      <c r="J34" s="40"/>
    </row>
    <row r="35" spans="1:10" hidden="1" x14ac:dyDescent="0.3">
      <c r="A35" s="33" t="e">
        <v>#REF!</v>
      </c>
      <c r="B35" s="33"/>
      <c r="C35" s="6"/>
      <c r="E35" s="33"/>
      <c r="F35" s="33"/>
      <c r="G35" s="33"/>
      <c r="H35" s="33"/>
    </row>
    <row r="36" spans="1:10" hidden="1" x14ac:dyDescent="0.3"/>
    <row r="37" spans="1:10" ht="45" customHeight="1" x14ac:dyDescent="0.3">
      <c r="B37" s="34" t="str">
        <f>B10</f>
        <v>L.I. SERGIO PELAYO VAQUERO</v>
      </c>
      <c r="C37" s="34"/>
      <c r="D37" s="34"/>
      <c r="E37" s="13"/>
      <c r="F37" s="13"/>
      <c r="G37" s="34" t="s">
        <v>50</v>
      </c>
      <c r="H37" s="34"/>
      <c r="I37" s="34"/>
      <c r="J37" s="3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2"/>
  <sheetViews>
    <sheetView tabSelected="1" topLeftCell="F20" zoomScale="139" zoomScaleNormal="85" zoomScaleSheetLayoutView="100" workbookViewId="0">
      <selection activeCell="N25" sqref="N25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3">
      <c r="A2" s="25"/>
      <c r="B2" s="25"/>
      <c r="C2" s="25"/>
      <c r="E2" s="25"/>
      <c r="F2" s="25"/>
      <c r="G2" s="25"/>
      <c r="H2" s="25"/>
      <c r="I2" s="25"/>
      <c r="J2" s="25"/>
      <c r="K2" s="25"/>
    </row>
    <row r="3" spans="1:14" x14ac:dyDescent="0.3">
      <c r="A3" s="38" t="s">
        <v>28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x14ac:dyDescent="0.3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4" x14ac:dyDescent="0.3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x14ac:dyDescent="0.3">
      <c r="A6" s="49" t="s">
        <v>2</v>
      </c>
      <c r="B6" s="49"/>
      <c r="C6" s="49"/>
      <c r="D6" s="49"/>
      <c r="E6" s="50" t="s">
        <v>29</v>
      </c>
      <c r="F6" s="50"/>
      <c r="G6" s="50"/>
      <c r="H6" s="50"/>
      <c r="I6" s="3"/>
      <c r="J6" s="3"/>
      <c r="K6" s="3"/>
      <c r="L6" s="3"/>
      <c r="M6" s="3"/>
      <c r="N6" s="3"/>
    </row>
    <row r="7" spans="1:14" x14ac:dyDescent="0.3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4" ht="14.6" x14ac:dyDescent="0.4">
      <c r="A8" s="28" t="s">
        <v>3</v>
      </c>
      <c r="B8" s="40">
        <v>4</v>
      </c>
      <c r="C8" s="40"/>
      <c r="D8" s="14" t="s">
        <v>4</v>
      </c>
      <c r="E8" s="26">
        <f>'[1]1'!E8</f>
        <v>5</v>
      </c>
      <c r="F8"/>
      <c r="G8" s="28" t="s">
        <v>5</v>
      </c>
      <c r="H8" s="26">
        <f>'[1]1'!H8</f>
        <v>4</v>
      </c>
      <c r="I8" s="46" t="s">
        <v>6</v>
      </c>
      <c r="J8" s="46"/>
      <c r="K8" s="46"/>
      <c r="L8" s="40" t="str">
        <f>'[1]1'!L8</f>
        <v>SEPTIEMBRE 2023  ENERO 2024</v>
      </c>
      <c r="M8" s="40"/>
      <c r="N8" s="40"/>
    </row>
    <row r="10" spans="1:14" x14ac:dyDescent="0.3">
      <c r="A10" s="28" t="s">
        <v>7</v>
      </c>
      <c r="B10" s="40" t="str">
        <f>'[1]1'!B10</f>
        <v>L.I. SERGIO PELAYO VAQUERO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2.9" thickBot="1" x14ac:dyDescent="0.35">
      <c r="B11" s="24"/>
      <c r="C11" s="24"/>
      <c r="E11" s="24"/>
      <c r="F11" s="24"/>
      <c r="G11" s="24"/>
      <c r="H11" s="24"/>
      <c r="I11" s="24"/>
      <c r="J11" s="24"/>
      <c r="K11" s="24"/>
    </row>
    <row r="12" spans="1:14" x14ac:dyDescent="0.3">
      <c r="A12" s="47" t="s">
        <v>8</v>
      </c>
      <c r="B12" s="44" t="s">
        <v>9</v>
      </c>
      <c r="C12" s="44" t="s">
        <v>10</v>
      </c>
      <c r="D12" s="35" t="s">
        <v>11</v>
      </c>
      <c r="E12" s="35" t="s">
        <v>12</v>
      </c>
      <c r="F12" s="35" t="s">
        <v>13</v>
      </c>
      <c r="G12" s="35"/>
      <c r="H12" s="35" t="s">
        <v>14</v>
      </c>
      <c r="I12" s="35" t="s">
        <v>15</v>
      </c>
      <c r="J12" s="35" t="s">
        <v>16</v>
      </c>
      <c r="K12" s="35" t="s">
        <v>17</v>
      </c>
      <c r="L12" s="35" t="s">
        <v>18</v>
      </c>
      <c r="M12" s="35" t="s">
        <v>19</v>
      </c>
      <c r="N12" s="41" t="s">
        <v>20</v>
      </c>
    </row>
    <row r="13" spans="1:14" x14ac:dyDescent="0.3">
      <c r="A13" s="48"/>
      <c r="B13" s="45"/>
      <c r="C13" s="45"/>
      <c r="D13" s="36"/>
      <c r="E13" s="36"/>
      <c r="F13" s="27" t="s">
        <v>21</v>
      </c>
      <c r="G13" s="27" t="s">
        <v>22</v>
      </c>
      <c r="H13" s="36"/>
      <c r="I13" s="36"/>
      <c r="J13" s="36"/>
      <c r="K13" s="36"/>
      <c r="L13" s="36"/>
      <c r="M13" s="36"/>
      <c r="N13" s="42"/>
    </row>
    <row r="14" spans="1:14" s="11" customFormat="1" ht="24.9" x14ac:dyDescent="0.3">
      <c r="A14" s="9" t="str">
        <f>'[1]1'!A14</f>
        <v>INTRODUCCION A LA POGRAMACION</v>
      </c>
      <c r="B14" s="9" t="s">
        <v>37</v>
      </c>
      <c r="C14" s="9" t="str">
        <f>'[1]1'!C14</f>
        <v>102-A</v>
      </c>
      <c r="D14" s="9" t="str">
        <f>'[1]1'!D14</f>
        <v>IEM</v>
      </c>
      <c r="E14" s="9">
        <f>'[1]1'!E14</f>
        <v>33</v>
      </c>
      <c r="F14" s="9">
        <v>30</v>
      </c>
      <c r="G14" s="30" t="s">
        <v>53</v>
      </c>
      <c r="H14" s="30" t="s">
        <v>53</v>
      </c>
      <c r="I14" s="9">
        <f t="shared" ref="I14" si="0">(E14-SUM(F14:G14))-K14</f>
        <v>3</v>
      </c>
      <c r="J14" s="30"/>
      <c r="K14" s="9">
        <v>0</v>
      </c>
      <c r="L14" s="30">
        <f t="shared" ref="L14:L25" si="1">K14/E14</f>
        <v>0</v>
      </c>
      <c r="M14" s="9">
        <v>68</v>
      </c>
      <c r="N14" s="31">
        <v>0.91</v>
      </c>
    </row>
    <row r="15" spans="1:14" s="11" customFormat="1" ht="24.9" x14ac:dyDescent="0.3">
      <c r="A15" s="9" t="str">
        <f>'[1]1'!A15</f>
        <v>INTRODUCCION A LA POGRAMACION</v>
      </c>
      <c r="B15" s="9" t="s">
        <v>55</v>
      </c>
      <c r="C15" s="9" t="s">
        <v>40</v>
      </c>
      <c r="D15" s="9" t="str">
        <f>'[1]1'!D15</f>
        <v>IEM</v>
      </c>
      <c r="E15" s="9">
        <v>33</v>
      </c>
      <c r="F15" s="9">
        <v>30</v>
      </c>
      <c r="G15" s="30" t="s">
        <v>53</v>
      </c>
      <c r="H15" s="30" t="s">
        <v>53</v>
      </c>
      <c r="I15" s="9">
        <v>3</v>
      </c>
      <c r="J15" s="30"/>
      <c r="K15" s="9">
        <v>0</v>
      </c>
      <c r="L15" s="30">
        <f t="shared" si="1"/>
        <v>0</v>
      </c>
      <c r="M15" s="9">
        <v>76</v>
      </c>
      <c r="N15" s="31">
        <v>0.91</v>
      </c>
    </row>
    <row r="16" spans="1:14" s="11" customFormat="1" ht="24.9" x14ac:dyDescent="0.3">
      <c r="A16" s="9" t="str">
        <f>'[1]1'!A14</f>
        <v>INTRODUCCION A LA POGRAMACION</v>
      </c>
      <c r="B16" s="9" t="s">
        <v>56</v>
      </c>
      <c r="C16" s="9" t="s">
        <v>40</v>
      </c>
      <c r="D16" s="9" t="s">
        <v>41</v>
      </c>
      <c r="E16" s="9">
        <v>33</v>
      </c>
      <c r="F16" s="9">
        <v>30</v>
      </c>
      <c r="G16" s="30" t="s">
        <v>53</v>
      </c>
      <c r="H16" s="30" t="s">
        <v>53</v>
      </c>
      <c r="I16" s="9">
        <v>3</v>
      </c>
      <c r="J16" s="30"/>
      <c r="K16" s="9">
        <v>0</v>
      </c>
      <c r="L16" s="30">
        <f t="shared" si="1"/>
        <v>0</v>
      </c>
      <c r="M16" s="9">
        <v>76</v>
      </c>
      <c r="N16" s="31">
        <v>0.91</v>
      </c>
    </row>
    <row r="17" spans="1:14" s="11" customFormat="1" ht="24.9" x14ac:dyDescent="0.3">
      <c r="A17" s="9" t="s">
        <v>39</v>
      </c>
      <c r="B17" s="9" t="s">
        <v>37</v>
      </c>
      <c r="C17" s="9" t="s">
        <v>42</v>
      </c>
      <c r="D17" s="9" t="s">
        <v>41</v>
      </c>
      <c r="E17" s="9">
        <v>31</v>
      </c>
      <c r="F17" s="9">
        <v>29</v>
      </c>
      <c r="G17" s="30" t="s">
        <v>53</v>
      </c>
      <c r="H17" s="30" t="s">
        <v>53</v>
      </c>
      <c r="I17" s="9">
        <v>2</v>
      </c>
      <c r="J17" s="30"/>
      <c r="K17" s="9">
        <v>0</v>
      </c>
      <c r="L17" s="30">
        <f t="shared" si="1"/>
        <v>0</v>
      </c>
      <c r="M17" s="9">
        <v>73</v>
      </c>
      <c r="N17" s="31">
        <v>0.94</v>
      </c>
    </row>
    <row r="18" spans="1:14" s="11" customFormat="1" ht="24.9" x14ac:dyDescent="0.3">
      <c r="A18" s="9" t="s">
        <v>39</v>
      </c>
      <c r="B18" s="9" t="s">
        <v>55</v>
      </c>
      <c r="C18" s="9" t="s">
        <v>42</v>
      </c>
      <c r="D18" s="9" t="s">
        <v>41</v>
      </c>
      <c r="E18" s="9">
        <v>31</v>
      </c>
      <c r="F18" s="9">
        <v>29</v>
      </c>
      <c r="G18" s="30" t="s">
        <v>53</v>
      </c>
      <c r="H18" s="30" t="s">
        <v>53</v>
      </c>
      <c r="I18" s="9">
        <v>2</v>
      </c>
      <c r="J18" s="30"/>
      <c r="K18" s="9">
        <v>0</v>
      </c>
      <c r="L18" s="30">
        <f t="shared" si="1"/>
        <v>0</v>
      </c>
      <c r="M18" s="9">
        <v>80</v>
      </c>
      <c r="N18" s="31">
        <v>0.94</v>
      </c>
    </row>
    <row r="19" spans="1:14" s="11" customFormat="1" ht="24.9" x14ac:dyDescent="0.3">
      <c r="A19" s="9" t="s">
        <v>39</v>
      </c>
      <c r="B19" s="9" t="s">
        <v>56</v>
      </c>
      <c r="C19" s="9" t="s">
        <v>42</v>
      </c>
      <c r="D19" s="9" t="s">
        <v>41</v>
      </c>
      <c r="E19" s="9">
        <v>31</v>
      </c>
      <c r="F19" s="9">
        <v>29</v>
      </c>
      <c r="G19" s="30" t="s">
        <v>53</v>
      </c>
      <c r="H19" s="30" t="s">
        <v>53</v>
      </c>
      <c r="I19" s="9">
        <v>2</v>
      </c>
      <c r="J19" s="30"/>
      <c r="K19" s="9">
        <v>0</v>
      </c>
      <c r="L19" s="30"/>
      <c r="M19" s="9">
        <v>80</v>
      </c>
      <c r="N19" s="31">
        <v>0.94</v>
      </c>
    </row>
    <row r="20" spans="1:14" s="11" customFormat="1" ht="24.9" x14ac:dyDescent="0.3">
      <c r="A20" s="9" t="s">
        <v>31</v>
      </c>
      <c r="B20" s="9" t="s">
        <v>55</v>
      </c>
      <c r="C20" s="9" t="s">
        <v>33</v>
      </c>
      <c r="D20" s="9" t="s">
        <v>32</v>
      </c>
      <c r="E20" s="9">
        <v>15</v>
      </c>
      <c r="F20" s="9">
        <v>15</v>
      </c>
      <c r="G20" s="30" t="s">
        <v>53</v>
      </c>
      <c r="H20" s="30" t="s">
        <v>53</v>
      </c>
      <c r="I20" s="9">
        <f t="shared" ref="I20:I21" si="2">(E20-SUM(F20:G20))-K20</f>
        <v>0</v>
      </c>
      <c r="J20" s="30"/>
      <c r="K20" s="9">
        <v>0</v>
      </c>
      <c r="L20" s="30">
        <f t="shared" si="1"/>
        <v>0</v>
      </c>
      <c r="M20" s="9">
        <v>87</v>
      </c>
      <c r="N20" s="31">
        <v>0.47</v>
      </c>
    </row>
    <row r="21" spans="1:14" s="11" customFormat="1" ht="24.9" x14ac:dyDescent="0.3">
      <c r="A21" s="9" t="s">
        <v>31</v>
      </c>
      <c r="B21" s="9" t="s">
        <v>56</v>
      </c>
      <c r="C21" s="9" t="s">
        <v>33</v>
      </c>
      <c r="D21" s="9" t="s">
        <v>32</v>
      </c>
      <c r="E21" s="9">
        <v>15</v>
      </c>
      <c r="F21" s="9">
        <v>15</v>
      </c>
      <c r="G21" s="30" t="s">
        <v>53</v>
      </c>
      <c r="H21" s="30" t="s">
        <v>53</v>
      </c>
      <c r="I21" s="9">
        <f t="shared" si="2"/>
        <v>0</v>
      </c>
      <c r="J21" s="30"/>
      <c r="K21" s="9">
        <v>0</v>
      </c>
      <c r="L21" s="30">
        <f t="shared" si="1"/>
        <v>0</v>
      </c>
      <c r="M21" s="9">
        <v>86</v>
      </c>
      <c r="N21" s="31">
        <v>0.47</v>
      </c>
    </row>
    <row r="22" spans="1:14" s="11" customFormat="1" x14ac:dyDescent="0.3">
      <c r="A22" s="9" t="s">
        <v>43</v>
      </c>
      <c r="B22" s="9" t="s">
        <v>36</v>
      </c>
      <c r="C22" s="9" t="s">
        <v>57</v>
      </c>
      <c r="D22" s="9" t="s">
        <v>45</v>
      </c>
      <c r="E22" s="9">
        <v>29</v>
      </c>
      <c r="F22" s="9">
        <v>28</v>
      </c>
      <c r="G22" s="30" t="s">
        <v>53</v>
      </c>
      <c r="H22" s="30" t="s">
        <v>53</v>
      </c>
      <c r="I22" s="9">
        <v>1</v>
      </c>
      <c r="J22" s="30"/>
      <c r="K22" s="9">
        <v>0</v>
      </c>
      <c r="L22" s="30">
        <v>0</v>
      </c>
      <c r="M22" s="9">
        <v>83</v>
      </c>
      <c r="N22" s="32">
        <v>0.87</v>
      </c>
    </row>
    <row r="23" spans="1:14" s="11" customFormat="1" ht="24.9" x14ac:dyDescent="0.3">
      <c r="A23" s="9" t="str">
        <f>'[1]1'!A16</f>
        <v>TALLER DE ETICA</v>
      </c>
      <c r="B23" s="9" t="s">
        <v>37</v>
      </c>
      <c r="C23" s="9" t="str">
        <f>'[1]1'!C16</f>
        <v>111-B</v>
      </c>
      <c r="D23" s="9" t="str">
        <f>'[1]1'!D16</f>
        <v>IMEC</v>
      </c>
      <c r="E23" s="9">
        <v>29</v>
      </c>
      <c r="F23" s="9">
        <v>28</v>
      </c>
      <c r="G23" s="30" t="s">
        <v>53</v>
      </c>
      <c r="H23" s="30" t="s">
        <v>53</v>
      </c>
      <c r="I23" s="9">
        <v>1</v>
      </c>
      <c r="J23" s="30" t="s">
        <v>53</v>
      </c>
      <c r="K23" s="9">
        <v>0</v>
      </c>
      <c r="L23" s="30">
        <v>0</v>
      </c>
      <c r="M23" s="9">
        <v>86</v>
      </c>
      <c r="N23" s="30">
        <v>0.9</v>
      </c>
    </row>
    <row r="24" spans="1:14" s="11" customFormat="1" ht="24.9" x14ac:dyDescent="0.3">
      <c r="A24" s="9" t="str">
        <f>'[1]1'!A17</f>
        <v>TECNOLOGIA E  INTERFACES DE  COMP.</v>
      </c>
      <c r="B24" s="9" t="s">
        <v>36</v>
      </c>
      <c r="C24" s="9" t="str">
        <f>'[1]1'!C17</f>
        <v>510-A</v>
      </c>
      <c r="D24" s="9" t="str">
        <f>'[1]1'!D17</f>
        <v>IINF</v>
      </c>
      <c r="E24" s="9">
        <v>23</v>
      </c>
      <c r="F24" s="9">
        <v>22</v>
      </c>
      <c r="G24" s="30" t="s">
        <v>53</v>
      </c>
      <c r="H24" s="30" t="s">
        <v>53</v>
      </c>
      <c r="I24" s="9">
        <v>1</v>
      </c>
      <c r="J24" s="30" t="s">
        <v>53</v>
      </c>
      <c r="K24" s="9">
        <v>0</v>
      </c>
      <c r="L24" s="30">
        <f t="shared" si="1"/>
        <v>0</v>
      </c>
      <c r="M24" s="9">
        <v>86</v>
      </c>
      <c r="N24" s="31">
        <v>0.9</v>
      </c>
    </row>
    <row r="25" spans="1:14" s="11" customFormat="1" ht="24.9" x14ac:dyDescent="0.3">
      <c r="A25" s="9" t="s">
        <v>46</v>
      </c>
      <c r="B25" s="9" t="s">
        <v>37</v>
      </c>
      <c r="C25" s="9" t="s">
        <v>47</v>
      </c>
      <c r="D25" s="9" t="s">
        <v>32</v>
      </c>
      <c r="E25" s="9">
        <v>23</v>
      </c>
      <c r="F25" s="9">
        <v>22</v>
      </c>
      <c r="G25" s="30" t="s">
        <v>53</v>
      </c>
      <c r="H25" s="30" t="s">
        <v>53</v>
      </c>
      <c r="I25" s="9">
        <v>1</v>
      </c>
      <c r="J25" s="10" t="s">
        <v>53</v>
      </c>
      <c r="K25" s="9">
        <v>0</v>
      </c>
      <c r="L25" s="30">
        <f t="shared" si="1"/>
        <v>0</v>
      </c>
      <c r="M25" s="9">
        <v>93</v>
      </c>
      <c r="N25" s="15">
        <v>0.83</v>
      </c>
    </row>
    <row r="26" spans="1:14" s="11" customFormat="1" x14ac:dyDescent="0.3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3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3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3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3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x14ac:dyDescent="0.3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s="11" customFormat="1" ht="16.5" customHeight="1" x14ac:dyDescent="0.3">
      <c r="A32" s="9"/>
      <c r="B32" s="9"/>
      <c r="C32" s="9"/>
      <c r="D32" s="9"/>
      <c r="E32" s="9"/>
      <c r="F32" s="9"/>
      <c r="G32" s="9"/>
      <c r="H32" s="10"/>
      <c r="I32" s="9"/>
      <c r="J32" s="10"/>
      <c r="K32" s="9"/>
      <c r="L32" s="10"/>
      <c r="M32" s="9"/>
      <c r="N32" s="15"/>
    </row>
    <row r="33" spans="1:14" ht="12.9" thickBot="1" x14ac:dyDescent="0.35">
      <c r="A33" s="16" t="s">
        <v>23</v>
      </c>
      <c r="B33" s="17" t="s">
        <v>24</v>
      </c>
      <c r="C33" s="17" t="s">
        <v>24</v>
      </c>
      <c r="D33" s="17" t="s">
        <v>24</v>
      </c>
      <c r="E33" s="17" t="s">
        <v>24</v>
      </c>
      <c r="F33" s="17" t="s">
        <v>24</v>
      </c>
      <c r="G33" s="17" t="s">
        <v>24</v>
      </c>
      <c r="H33" s="17" t="s">
        <v>24</v>
      </c>
      <c r="I33" s="17" t="s">
        <v>24</v>
      </c>
      <c r="J33" s="17" t="s">
        <v>24</v>
      </c>
      <c r="K33" s="17" t="s">
        <v>24</v>
      </c>
      <c r="L33" s="17" t="s">
        <v>24</v>
      </c>
      <c r="M33" s="17" t="s">
        <v>24</v>
      </c>
      <c r="N33" s="17" t="s">
        <v>24</v>
      </c>
    </row>
    <row r="35" spans="1:14" ht="120" customHeight="1" x14ac:dyDescent="0.3">
      <c r="A35" s="43" t="s">
        <v>25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</row>
    <row r="37" spans="1:14" x14ac:dyDescent="0.3">
      <c r="A37" s="12"/>
    </row>
    <row r="38" spans="1:14" x14ac:dyDescent="0.3">
      <c r="B38" s="37" t="s">
        <v>26</v>
      </c>
      <c r="C38" s="37"/>
      <c r="D38" s="37"/>
      <c r="G38" s="38" t="s">
        <v>27</v>
      </c>
      <c r="H38" s="38"/>
      <c r="I38" s="38"/>
      <c r="J38" s="38"/>
    </row>
    <row r="39" spans="1:14" ht="62.25" customHeight="1" x14ac:dyDescent="0.3">
      <c r="B39" s="39"/>
      <c r="C39" s="39"/>
      <c r="D39" s="39"/>
      <c r="G39" s="40"/>
      <c r="H39" s="40"/>
      <c r="I39" s="40"/>
      <c r="J39" s="40"/>
    </row>
    <row r="40" spans="1:14" hidden="1" x14ac:dyDescent="0.3">
      <c r="A40" s="33" t="e">
        <v>#REF!</v>
      </c>
      <c r="B40" s="33"/>
      <c r="C40" s="24"/>
      <c r="E40" s="33"/>
      <c r="F40" s="33"/>
      <c r="G40" s="33"/>
      <c r="H40" s="33"/>
    </row>
    <row r="41" spans="1:14" hidden="1" x14ac:dyDescent="0.3"/>
    <row r="42" spans="1:14" ht="45" customHeight="1" x14ac:dyDescent="0.3">
      <c r="B42" s="34" t="str">
        <f>B10</f>
        <v>L.I. SERGIO PELAYO VAQUERO</v>
      </c>
      <c r="C42" s="34"/>
      <c r="D42" s="34"/>
      <c r="E42" s="13"/>
      <c r="F42" s="13"/>
      <c r="G42" s="34" t="s">
        <v>50</v>
      </c>
      <c r="H42" s="34"/>
      <c r="I42" s="34"/>
      <c r="J42" s="3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M12:M13"/>
    <mergeCell ref="A35:N35"/>
    <mergeCell ref="N12:N1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42:D42"/>
    <mergeCell ref="G42:J42"/>
    <mergeCell ref="B38:D38"/>
    <mergeCell ref="G38:J38"/>
    <mergeCell ref="B39:D39"/>
    <mergeCell ref="G39:J39"/>
    <mergeCell ref="A40:B40"/>
    <mergeCell ref="E40:H40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C3" zoomScale="113" zoomScaleNormal="85" zoomScaleSheetLayoutView="100" workbookViewId="0">
      <selection activeCell="N10" sqref="N10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38" t="s">
        <v>28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x14ac:dyDescent="0.3">
      <c r="A6" s="49" t="s">
        <v>38</v>
      </c>
      <c r="B6" s="49"/>
      <c r="C6" s="49"/>
      <c r="D6" s="49"/>
      <c r="E6" s="50" t="s">
        <v>29</v>
      </c>
      <c r="F6" s="50"/>
      <c r="G6" s="50"/>
      <c r="H6" s="50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40">
        <v>1</v>
      </c>
      <c r="C8" s="40"/>
      <c r="D8" s="14" t="s">
        <v>4</v>
      </c>
      <c r="E8" s="20">
        <v>3</v>
      </c>
      <c r="F8"/>
      <c r="G8" s="4" t="s">
        <v>5</v>
      </c>
      <c r="H8" s="20">
        <f>'1'!H8</f>
        <v>4</v>
      </c>
      <c r="I8" s="46" t="s">
        <v>6</v>
      </c>
      <c r="J8" s="46"/>
      <c r="K8" s="46"/>
      <c r="L8" s="40" t="s">
        <v>52</v>
      </c>
      <c r="M8" s="40"/>
      <c r="N8" s="40"/>
    </row>
    <row r="10" spans="1:14" x14ac:dyDescent="0.3">
      <c r="A10" s="4" t="s">
        <v>7</v>
      </c>
      <c r="B10" s="40" t="str">
        <f>'1'!B10</f>
        <v>L.I. SERGIO PELAYO VAQUERO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47" t="s">
        <v>8</v>
      </c>
      <c r="B12" s="44" t="s">
        <v>9</v>
      </c>
      <c r="C12" s="44" t="s">
        <v>10</v>
      </c>
      <c r="D12" s="35" t="s">
        <v>11</v>
      </c>
      <c r="E12" s="35" t="s">
        <v>12</v>
      </c>
      <c r="F12" s="35" t="s">
        <v>13</v>
      </c>
      <c r="G12" s="35"/>
      <c r="H12" s="35" t="s">
        <v>14</v>
      </c>
      <c r="I12" s="35" t="s">
        <v>15</v>
      </c>
      <c r="J12" s="35" t="s">
        <v>16</v>
      </c>
      <c r="K12" s="35" t="s">
        <v>17</v>
      </c>
      <c r="L12" s="35" t="s">
        <v>18</v>
      </c>
      <c r="M12" s="35" t="s">
        <v>19</v>
      </c>
      <c r="N12" s="41" t="s">
        <v>20</v>
      </c>
    </row>
    <row r="13" spans="1:14" x14ac:dyDescent="0.3">
      <c r="A13" s="48"/>
      <c r="B13" s="45"/>
      <c r="C13" s="45"/>
      <c r="D13" s="36"/>
      <c r="E13" s="36"/>
      <c r="F13" s="7" t="s">
        <v>21</v>
      </c>
      <c r="G13" s="7" t="s">
        <v>22</v>
      </c>
      <c r="H13" s="36"/>
      <c r="I13" s="36"/>
      <c r="J13" s="36"/>
      <c r="K13" s="36"/>
      <c r="L13" s="36"/>
      <c r="M13" s="36"/>
      <c r="N13" s="42"/>
    </row>
    <row r="14" spans="1:14" s="11" customFormat="1" x14ac:dyDescent="0.3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 t="e">
        <f t="shared" ref="L14:L28" si="0">K14/E14</f>
        <v>#DIV/0!</v>
      </c>
      <c r="M14" s="21">
        <v>0.85</v>
      </c>
      <c r="N14" s="15">
        <f>18/24</f>
        <v>0.75</v>
      </c>
    </row>
    <row r="15" spans="1:14" s="11" customFormat="1" x14ac:dyDescent="0.3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 t="e">
        <f t="shared" si="0"/>
        <v>#DIV/0!</v>
      </c>
      <c r="M15" s="21">
        <v>0.79</v>
      </c>
      <c r="N15" s="15">
        <f>21/24</f>
        <v>0.875</v>
      </c>
    </row>
    <row r="16" spans="1:14" s="11" customFormat="1" x14ac:dyDescent="0.3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 t="e">
        <f t="shared" si="0"/>
        <v>#DIV/0!</v>
      </c>
      <c r="M16" s="21">
        <v>0.81</v>
      </c>
      <c r="N16" s="15">
        <f>11/17</f>
        <v>0.6470588235294118</v>
      </c>
    </row>
    <row r="17" spans="1:14" s="11" customFormat="1" x14ac:dyDescent="0.3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 t="e">
        <f t="shared" si="0"/>
        <v>#DIV/0!</v>
      </c>
      <c r="M17" s="9"/>
      <c r="N17" s="15"/>
    </row>
    <row r="18" spans="1:14" s="11" customFormat="1" x14ac:dyDescent="0.3">
      <c r="A18" s="9" t="str">
        <f>'1'!A18</f>
        <v>HABILIDADES PARA EL DESEMPEÑO PROF.</v>
      </c>
      <c r="B18" s="9"/>
      <c r="C18" s="9" t="str">
        <f>'1'!C18</f>
        <v>910-A</v>
      </c>
      <c r="D18" s="9" t="str">
        <f>'1'!D18</f>
        <v>IINF</v>
      </c>
      <c r="E18" s="9">
        <f>'1'!E18</f>
        <v>15</v>
      </c>
      <c r="F18" s="9"/>
      <c r="G18" s="9"/>
      <c r="H18" s="10">
        <f t="shared" ref="H18:H27" si="1">F18/E18</f>
        <v>0</v>
      </c>
      <c r="I18" s="9">
        <f t="shared" ref="I18:I28" si="2">(E18-SUM(F18:G18))-K18</f>
        <v>15</v>
      </c>
      <c r="J18" s="10">
        <f t="shared" ref="J18:J28" si="3">I18/E18</f>
        <v>1</v>
      </c>
      <c r="K18" s="9"/>
      <c r="L18" s="10">
        <f t="shared" si="0"/>
        <v>0</v>
      </c>
      <c r="M18" s="9"/>
      <c r="N18" s="15"/>
    </row>
    <row r="19" spans="1:14" s="11" customFormat="1" x14ac:dyDescent="0.3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1"/>
        <v>#REF!</v>
      </c>
      <c r="I19" s="9" t="e">
        <f t="shared" si="2"/>
        <v>#REF!</v>
      </c>
      <c r="J19" s="10" t="e">
        <f t="shared" si="3"/>
        <v>#REF!</v>
      </c>
      <c r="K19" s="9"/>
      <c r="L19" s="10" t="e">
        <f t="shared" si="0"/>
        <v>#REF!</v>
      </c>
      <c r="M19" s="9"/>
      <c r="N19" s="15"/>
    </row>
    <row r="20" spans="1:14" s="11" customFormat="1" x14ac:dyDescent="0.3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1"/>
        <v>#REF!</v>
      </c>
      <c r="I20" s="9" t="e">
        <f t="shared" si="2"/>
        <v>#REF!</v>
      </c>
      <c r="J20" s="10" t="e">
        <f t="shared" si="3"/>
        <v>#REF!</v>
      </c>
      <c r="K20" s="9"/>
      <c r="L20" s="10" t="e">
        <f t="shared" si="0"/>
        <v>#REF!</v>
      </c>
      <c r="M20" s="9"/>
      <c r="N20" s="15"/>
    </row>
    <row r="21" spans="1:14" s="11" customFormat="1" x14ac:dyDescent="0.3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1"/>
        <v>#REF!</v>
      </c>
      <c r="I21" s="9" t="e">
        <f t="shared" si="2"/>
        <v>#REF!</v>
      </c>
      <c r="J21" s="10" t="e">
        <f t="shared" si="3"/>
        <v>#REF!</v>
      </c>
      <c r="K21" s="9"/>
      <c r="L21" s="10" t="e">
        <f t="shared" si="0"/>
        <v>#REF!</v>
      </c>
      <c r="M21" s="9"/>
      <c r="N21" s="15"/>
    </row>
    <row r="22" spans="1:14" s="11" customFormat="1" x14ac:dyDescent="0.3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1"/>
        <v>#REF!</v>
      </c>
      <c r="I22" s="9" t="e">
        <f t="shared" si="2"/>
        <v>#REF!</v>
      </c>
      <c r="J22" s="10" t="e">
        <f t="shared" si="3"/>
        <v>#REF!</v>
      </c>
      <c r="K22" s="9"/>
      <c r="L22" s="10" t="e">
        <f t="shared" si="0"/>
        <v>#REF!</v>
      </c>
      <c r="M22" s="9"/>
      <c r="N22" s="15"/>
    </row>
    <row r="23" spans="1:14" s="11" customFormat="1" x14ac:dyDescent="0.3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1"/>
        <v>#REF!</v>
      </c>
      <c r="I23" s="9" t="e">
        <f t="shared" si="2"/>
        <v>#REF!</v>
      </c>
      <c r="J23" s="10" t="e">
        <f t="shared" si="3"/>
        <v>#REF!</v>
      </c>
      <c r="K23" s="9"/>
      <c r="L23" s="10" t="e">
        <f t="shared" si="0"/>
        <v>#REF!</v>
      </c>
      <c r="M23" s="9"/>
      <c r="N23" s="15"/>
    </row>
    <row r="24" spans="1:14" s="11" customFormat="1" x14ac:dyDescent="0.3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1"/>
        <v>#REF!</v>
      </c>
      <c r="I24" s="9" t="e">
        <f t="shared" si="2"/>
        <v>#REF!</v>
      </c>
      <c r="J24" s="10" t="e">
        <f t="shared" si="3"/>
        <v>#REF!</v>
      </c>
      <c r="K24" s="9"/>
      <c r="L24" s="10" t="e">
        <f t="shared" si="0"/>
        <v>#REF!</v>
      </c>
      <c r="M24" s="9"/>
      <c r="N24" s="15"/>
    </row>
    <row r="25" spans="1:14" s="11" customFormat="1" x14ac:dyDescent="0.3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1"/>
        <v>#REF!</v>
      </c>
      <c r="I25" s="9" t="e">
        <f t="shared" si="2"/>
        <v>#REF!</v>
      </c>
      <c r="J25" s="10" t="e">
        <f t="shared" si="3"/>
        <v>#REF!</v>
      </c>
      <c r="K25" s="9"/>
      <c r="L25" s="10" t="e">
        <f t="shared" si="0"/>
        <v>#REF!</v>
      </c>
      <c r="M25" s="9"/>
      <c r="N25" s="15"/>
    </row>
    <row r="26" spans="1:14" s="11" customFormat="1" x14ac:dyDescent="0.3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1"/>
        <v>#REF!</v>
      </c>
      <c r="I26" s="9" t="e">
        <f t="shared" si="2"/>
        <v>#REF!</v>
      </c>
      <c r="J26" s="10" t="e">
        <f t="shared" si="3"/>
        <v>#REF!</v>
      </c>
      <c r="K26" s="9"/>
      <c r="L26" s="10" t="e">
        <f t="shared" si="0"/>
        <v>#REF!</v>
      </c>
      <c r="M26" s="9"/>
      <c r="N26" s="15"/>
    </row>
    <row r="27" spans="1:14" s="11" customFormat="1" ht="16.5" customHeight="1" x14ac:dyDescent="0.3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1"/>
        <v>#REF!</v>
      </c>
      <c r="I27" s="9" t="e">
        <f t="shared" si="2"/>
        <v>#REF!</v>
      </c>
      <c r="J27" s="10" t="e">
        <f t="shared" si="3"/>
        <v>#REF!</v>
      </c>
      <c r="K27" s="9"/>
      <c r="L27" s="10" t="e">
        <f t="shared" si="0"/>
        <v>#REF!</v>
      </c>
      <c r="M27" s="9"/>
      <c r="N27" s="15"/>
    </row>
    <row r="28" spans="1:14" ht="12.9" thickBot="1" x14ac:dyDescent="0.3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2"/>
        <v>#REF!</v>
      </c>
      <c r="J28" s="18" t="e">
        <f t="shared" si="3"/>
        <v>#REF!</v>
      </c>
      <c r="K28" s="17">
        <f>SUM(K14:K27)</f>
        <v>0</v>
      </c>
      <c r="L28" s="18" t="e">
        <f t="shared" si="0"/>
        <v>#REF!</v>
      </c>
      <c r="M28" s="17">
        <f>AVERAGE(M14:M27)</f>
        <v>0.81666666666666676</v>
      </c>
      <c r="N28" s="19">
        <f>AVERAGE(N14:N27)</f>
        <v>0.75735294117647056</v>
      </c>
    </row>
    <row r="30" spans="1:14" ht="120" customHeight="1" x14ac:dyDescent="0.3">
      <c r="A30" s="43" t="s">
        <v>25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4" x14ac:dyDescent="0.3">
      <c r="A32" s="12"/>
    </row>
    <row r="33" spans="1:10" x14ac:dyDescent="0.3">
      <c r="B33" s="37" t="s">
        <v>26</v>
      </c>
      <c r="C33" s="37"/>
      <c r="D33" s="37"/>
      <c r="G33" s="38" t="s">
        <v>27</v>
      </c>
      <c r="H33" s="38"/>
      <c r="I33" s="38"/>
      <c r="J33" s="38"/>
    </row>
    <row r="34" spans="1:10" ht="62.25" customHeight="1" x14ac:dyDescent="0.3">
      <c r="B34" s="39"/>
      <c r="C34" s="39"/>
      <c r="D34" s="39"/>
      <c r="G34" s="40"/>
      <c r="H34" s="40"/>
      <c r="I34" s="40"/>
      <c r="J34" s="40"/>
    </row>
    <row r="35" spans="1:10" hidden="1" x14ac:dyDescent="0.3">
      <c r="A35" s="33" t="e">
        <v>#REF!</v>
      </c>
      <c r="B35" s="33"/>
      <c r="C35" s="6"/>
      <c r="E35" s="33"/>
      <c r="F35" s="33"/>
      <c r="G35" s="33"/>
      <c r="H35" s="33"/>
    </row>
    <row r="36" spans="1:10" hidden="1" x14ac:dyDescent="0.3"/>
    <row r="37" spans="1:10" ht="45" customHeight="1" x14ac:dyDescent="0.3">
      <c r="B37" s="34" t="str">
        <f>B10</f>
        <v>L.I. SERGIO PELAYO VAQUERO</v>
      </c>
      <c r="C37" s="34"/>
      <c r="D37" s="34"/>
      <c r="E37" s="13"/>
      <c r="F37" s="13"/>
      <c r="G37" s="34" t="s">
        <v>50</v>
      </c>
      <c r="H37" s="34"/>
      <c r="I37" s="34"/>
      <c r="J37" s="3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Sergio Pelayo Vaquero</cp:lastModifiedBy>
  <cp:revision/>
  <dcterms:created xsi:type="dcterms:W3CDTF">2021-11-22T14:45:25Z</dcterms:created>
  <dcterms:modified xsi:type="dcterms:W3CDTF">2024-01-15T18:32:10Z</dcterms:modified>
  <cp:category/>
  <cp:contentStatus/>
</cp:coreProperties>
</file>