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oman\Desktop\EDGAR 23-24\REPORTE Y LISTAS\"/>
    </mc:Choice>
  </mc:AlternateContent>
  <bookViews>
    <workbookView xWindow="0" yWindow="0" windowWidth="20490" windowHeight="7755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17" i="25"/>
  <c r="I17" i="25" s="1"/>
  <c r="J17" i="25" s="1"/>
  <c r="E16" i="25"/>
  <c r="I16" i="25" s="1"/>
  <c r="J16" i="25" s="1"/>
  <c r="E15" i="25"/>
  <c r="I15" i="25" s="1"/>
  <c r="J15" i="25" s="1"/>
  <c r="E14" i="25"/>
  <c r="J14" i="25" s="1"/>
  <c r="B10" i="25"/>
  <c r="B37" i="25" s="1"/>
  <c r="E8" i="25"/>
  <c r="N28" i="24"/>
  <c r="M28" i="24"/>
  <c r="K28" i="24"/>
  <c r="F28" i="24"/>
  <c r="E17" i="24"/>
  <c r="I17" i="24" s="1"/>
  <c r="C17" i="24"/>
  <c r="E16" i="24"/>
  <c r="I16" i="24" s="1"/>
  <c r="D16" i="24"/>
  <c r="C16" i="24"/>
  <c r="E15" i="24"/>
  <c r="I15" i="24" s="1"/>
  <c r="D15" i="24"/>
  <c r="C15" i="24"/>
  <c r="A15" i="24"/>
  <c r="E14" i="24"/>
  <c r="D14" i="24"/>
  <c r="C14" i="24"/>
  <c r="A14" i="24"/>
  <c r="B10" i="24"/>
  <c r="B37" i="24" s="1"/>
  <c r="L8" i="24"/>
  <c r="H8" i="24"/>
  <c r="E8" i="24"/>
  <c r="N28" i="23"/>
  <c r="M28" i="23"/>
  <c r="K28" i="23"/>
  <c r="F28" i="23"/>
  <c r="E17" i="23"/>
  <c r="C17" i="23"/>
  <c r="E16" i="23"/>
  <c r="L16" i="23" s="1"/>
  <c r="D16" i="23"/>
  <c r="C16" i="23"/>
  <c r="E15" i="23"/>
  <c r="L15" i="23" s="1"/>
  <c r="D15" i="23"/>
  <c r="C15" i="23"/>
  <c r="A15" i="23"/>
  <c r="E14" i="23"/>
  <c r="L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C16" i="22"/>
  <c r="D16" i="22"/>
  <c r="E16" i="22"/>
  <c r="C17" i="22"/>
  <c r="E17" i="22"/>
  <c r="C14" i="22"/>
  <c r="D14" i="22"/>
  <c r="E14" i="22"/>
  <c r="A14" i="22"/>
  <c r="B10" i="22"/>
  <c r="B37" i="22"/>
  <c r="L8" i="22"/>
  <c r="E8" i="22"/>
  <c r="K28" i="22"/>
  <c r="L17" i="22"/>
  <c r="L15" i="22"/>
  <c r="B37" i="10"/>
  <c r="N28" i="10"/>
  <c r="M28" i="10"/>
  <c r="K28" i="10"/>
  <c r="F28" i="10"/>
  <c r="E28" i="10"/>
  <c r="L17" i="10"/>
  <c r="I17" i="10"/>
  <c r="L16" i="10"/>
  <c r="I16" i="10"/>
  <c r="L15" i="10"/>
  <c r="I15" i="10"/>
  <c r="L14" i="10"/>
  <c r="L16" i="22" l="1"/>
  <c r="L14" i="25"/>
  <c r="L15" i="25"/>
  <c r="L16" i="25"/>
  <c r="L17" i="25"/>
  <c r="H14" i="25"/>
  <c r="H15" i="25"/>
  <c r="H16" i="25"/>
  <c r="H17" i="25"/>
  <c r="E28" i="25"/>
  <c r="L14" i="24"/>
  <c r="L15" i="24"/>
  <c r="L16" i="24"/>
  <c r="L17" i="24"/>
  <c r="E28" i="24"/>
  <c r="L17" i="23"/>
  <c r="E28" i="23"/>
  <c r="L14" i="22"/>
  <c r="E28" i="22"/>
  <c r="I28" i="10"/>
  <c r="L28" i="10"/>
  <c r="I28" i="25" l="1"/>
  <c r="J28" i="25" s="1"/>
  <c r="L28" i="25"/>
  <c r="H28" i="25"/>
  <c r="I28" i="24"/>
  <c r="L28" i="24"/>
  <c r="H28" i="24"/>
  <c r="L28" i="23"/>
  <c r="L28" i="22"/>
  <c r="A17" i="24" l="1"/>
  <c r="A17" i="23"/>
  <c r="A17" i="22"/>
  <c r="D17" i="25" l="1"/>
  <c r="D17" i="23"/>
  <c r="D17" i="24"/>
  <c r="D17" i="10"/>
  <c r="D17" i="22"/>
  <c r="A16" i="24"/>
  <c r="A16" i="22"/>
  <c r="A16" i="23"/>
  <c r="A16" i="25"/>
  <c r="A16" i="10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<sst xmlns="http://schemas.openxmlformats.org/spreadsheetml/2006/main" count="192" uniqueCount="45">
  <si>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</si>
  <si>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</si>
  <si>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</si>
  <si>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</si>
  <si>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</si>
  <si>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</si>
  <si>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</si>
  <si>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</si>
  <si>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</si>
  <si>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</si>
  <si>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</si>
  <si>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</si>
  <si>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</si>
  <si>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</si>
  <si>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</si>
  <si>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</si>
  <si>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</si>
  <si>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</si>
  <si>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</si>
  <si>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</si>
  <si>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</si>
  <si>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</si>
  <si>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</si>
  <si>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</si>
  <si>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</si>
  <si>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</si>
  <si>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</si>
  <si>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</si>
  <si>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</si>
  <si>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</si>
  <si>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</si>
  <si>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</si>
  <si>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</si>
  <si>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</si>
  <si>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</si>
  <si>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ING. EDGAR ROMAN CARDENAS</t>
  </si>
  <si>
    <t>CALCULO VECTORIAL</t>
  </si>
  <si>
    <t>301 A</t>
  </si>
  <si>
    <t>304 A</t>
  </si>
  <si>
    <t>IIND</t>
  </si>
  <si>
    <t>ISIC</t>
  </si>
  <si>
    <t>SEPTIEMBRE 2023 - ENERO 2024</t>
  </si>
  <si>
    <t>306 B</t>
  </si>
  <si>
    <t xml:space="preserve">304 B </t>
  </si>
  <si>
    <t xml:space="preserve">IAMB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</si>
</sst>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9" fillId="0" borderId="2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37"/>
  <sheetViews>
    <sheetView tabSelected="1" topLeftCell="A3" zoomScale="85" zoomScaleNormal="85" zoomScaleSheetLayoutView="100" workbookViewId="0">
      <selection activeCell="A3" sqref="A3:N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5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5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5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5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5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5" x14ac:dyDescent="0.2">
      <c r="A6" s="23" t="s">
        <v>2</v>
      </c>
      <c r="B6" s="23"/>
      <c r="C6" s="23"/>
      <c r="D6" s="23"/>
      <c r="E6" s="24" t="s">
        <v>32</v>
      </c>
      <c r="F6" s="24"/>
      <c r="G6" s="24"/>
      <c r="H6" s="24"/>
      <c r="I6" s="3"/>
      <c r="J6" s="3"/>
      <c r="K6" s="3"/>
      <c r="L6" s="3"/>
      <c r="M6" s="3"/>
      <c r="N6" s="3"/>
    </row>
    <row r="7" spans="1:15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5" x14ac:dyDescent="0.2">
      <c r="A8" s="4" t="s">
        <v>3</v>
      </c>
      <c r="B8" s="34" t="s">
        <v>4</v>
      </c>
      <c r="C8" s="34"/>
      <c r="D8" s="14" t="s">
        <v>5</v>
      </c>
      <c r="E8" s="5">
        <v>4</v>
      </c>
      <c r="G8" s="4" t="s">
        <v>6</v>
      </c>
      <c r="H8" s="5">
        <v>1</v>
      </c>
      <c r="I8" s="33" t="s">
        <v>7</v>
      </c>
      <c r="J8" s="33"/>
      <c r="K8" s="33"/>
      <c r="L8" s="21" t="s">
        <v>41</v>
      </c>
      <c r="M8" s="21"/>
      <c r="N8" s="21"/>
      <c r="O8" s="21"/>
    </row>
    <row r="10" spans="1:15" x14ac:dyDescent="0.2">
      <c r="A10" s="4" t="s">
        <v>8</v>
      </c>
      <c r="B10" s="34" t="s">
        <v>35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5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5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5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5" s="11" customFormat="1" ht="25.5" x14ac:dyDescent="0.2">
      <c r="A14" s="9" t="s">
        <v>36</v>
      </c>
      <c r="B14" s="9" t="s">
        <v>21</v>
      </c>
      <c r="C14" s="9" t="s">
        <v>42</v>
      </c>
      <c r="D14" s="9" t="s">
        <v>44</v>
      </c>
      <c r="E14" s="9">
        <v>19</v>
      </c>
      <c r="F14" s="9">
        <v>19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73</v>
      </c>
      <c r="N14" s="15">
        <v>0.42</v>
      </c>
    </row>
    <row r="15" spans="1:15" s="11" customFormat="1" ht="25.5" x14ac:dyDescent="0.2">
      <c r="A15" s="9" t="s">
        <v>36</v>
      </c>
      <c r="B15" s="9" t="s">
        <v>21</v>
      </c>
      <c r="C15" s="9" t="s">
        <v>37</v>
      </c>
      <c r="D15" s="9" t="s">
        <v>39</v>
      </c>
      <c r="E15" s="9">
        <v>33</v>
      </c>
      <c r="F15" s="9">
        <v>33</v>
      </c>
      <c r="G15" s="9"/>
      <c r="H15" s="10"/>
      <c r="I15" s="9">
        <f t="shared" ref="I14:I28" si="1">(E15-SUM(F15:G15))-K15</f>
        <v>0</v>
      </c>
      <c r="J15" s="10"/>
      <c r="K15" s="9">
        <v>0</v>
      </c>
      <c r="L15" s="10">
        <f t="shared" si="0"/>
        <v>0</v>
      </c>
      <c r="M15" s="9">
        <v>71</v>
      </c>
      <c r="N15" s="15">
        <v>0.39</v>
      </c>
    </row>
    <row r="16" spans="1:15" s="11" customFormat="1" ht="25.5" x14ac:dyDescent="0.2">
      <c r="A16" s="9" t="str">
        <f ca="1">'1'!A16</f>
        <v>CALCULO VECTORIAL</v>
      </c>
      <c r="B16" s="9" t="s">
        <v>21</v>
      </c>
      <c r="C16" s="9" t="s">
        <v>38</v>
      </c>
      <c r="D16" s="9" t="s">
        <v>40</v>
      </c>
      <c r="E16" s="9">
        <v>29</v>
      </c>
      <c r="F16" s="9">
        <v>29</v>
      </c>
      <c r="G16" s="9"/>
      <c r="H16" s="10"/>
      <c r="I16" s="9">
        <f t="shared" si="1"/>
        <v>0</v>
      </c>
      <c r="J16" s="10"/>
      <c r="K16" s="9">
        <v>0</v>
      </c>
      <c r="L16" s="10">
        <f t="shared" si="0"/>
        <v>0</v>
      </c>
      <c r="M16" s="9">
        <v>71</v>
      </c>
      <c r="N16" s="15">
        <v>0.66</v>
      </c>
    </row>
    <row r="17" spans="1:18" s="11" customFormat="1" ht="25.5" x14ac:dyDescent="0.2">
      <c r="A17" s="9" t="s">
        <v>36</v>
      </c>
      <c r="B17" s="9" t="s">
        <v>21</v>
      </c>
      <c r="C17" s="9" t="s">
        <v>43</v>
      </c>
      <c r="D17" s="9" t="str">
        <f ca="1">'1'!D17</f>
        <v>ISIC</v>
      </c>
      <c r="E17" s="9">
        <v>23</v>
      </c>
      <c r="F17" s="9">
        <v>23</v>
      </c>
      <c r="G17" s="9"/>
      <c r="H17" s="10"/>
      <c r="I17" s="9">
        <f t="shared" si="1"/>
        <v>0</v>
      </c>
      <c r="J17" s="10"/>
      <c r="K17" s="9">
        <v>0</v>
      </c>
      <c r="L17" s="10">
        <f t="shared" si="0"/>
        <v>0</v>
      </c>
      <c r="M17" s="9">
        <v>72</v>
      </c>
      <c r="N17" s="15">
        <v>0.26</v>
      </c>
    </row>
    <row r="18" spans="1:18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104</v>
      </c>
      <c r="F28" s="17">
        <f>SUM(F14:F27)</f>
        <v>104</v>
      </c>
      <c r="G28" s="17"/>
      <c r="H28" s="18"/>
      <c r="I28" s="17">
        <f t="shared" si="1"/>
        <v>0</v>
      </c>
      <c r="J28" s="18"/>
      <c r="K28" s="17">
        <f>SUM(K14:K27)</f>
        <v>0</v>
      </c>
      <c r="L28" s="18">
        <f t="shared" si="0"/>
        <v>0</v>
      </c>
      <c r="M28" s="17">
        <f>AVERAGE(M14:M27)</f>
        <v>71.75</v>
      </c>
      <c r="N28" s="19">
        <f>AVERAGE(N14:N27)</f>
        <v>0.43250000000000005</v>
      </c>
    </row>
    <row r="30" spans="1:18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8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ING. EDGAR ROMAN CARDENAS</v>
      </c>
      <c r="C37" s="40"/>
      <c r="D37" s="40"/>
      <c r="E37" s="13"/>
      <c r="F37" s="13"/>
      <c r="G37" s="40" t="s">
        <v>34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B1:N1"/>
    <mergeCell ref="M12:M13"/>
    <mergeCell ref="N12:N13"/>
    <mergeCell ref="A30:N30"/>
    <mergeCell ref="C12:C13"/>
    <mergeCell ref="I8:K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8:O8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H8" sqref="H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2</v>
      </c>
      <c r="C8" s="34"/>
      <c r="D8" s="14" t="s">
        <v>5</v>
      </c>
      <c r="E8" s="20">
        <f>'1'!E8</f>
        <v>4</v>
      </c>
      <c r="F8"/>
      <c r="G8" s="4" t="s">
        <v>6</v>
      </c>
      <c r="H8" s="20">
        <v>1</v>
      </c>
      <c r="I8" s="33" t="s">
        <v>7</v>
      </c>
      <c r="J8" s="33"/>
      <c r="K8" s="33"/>
      <c r="L8" s="34" t="str">
        <f>'1'!L8</f>
        <v>SEPTIEMBRE 2023 - ENERO 2024</v>
      </c>
      <c r="M8" s="34"/>
      <c r="N8" s="34"/>
    </row>
    <row r="10" spans="1:14" x14ac:dyDescent="0.2">
      <c r="A10" s="4" t="s">
        <v>8</v>
      </c>
      <c r="B10" s="34" t="str">
        <f>'1'!B10</f>
        <v>ING. EDGAR ROMAN CARDENAS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9" t="str">
        <f>'1'!A14</f>
        <v>CALCULO VECTORIAL</v>
      </c>
      <c r="B14" s="9"/>
      <c r="C14" s="9" t="str">
        <f>'1'!C14</f>
        <v>306 B</v>
      </c>
      <c r="D14" s="9" t="str">
        <f>'1'!D14</f>
        <v xml:space="preserve">IAMB </v>
      </c>
      <c r="E14" s="9">
        <f>'1'!E14</f>
        <v>19</v>
      </c>
      <c r="F14" s="9">
        <v>30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73</v>
      </c>
      <c r="N14" s="15">
        <v>0.32</v>
      </c>
    </row>
    <row r="15" spans="1:14" s="11" customFormat="1" ht="25.5" x14ac:dyDescent="0.2">
      <c r="A15" s="9" t="str">
        <f>'1'!A15</f>
        <v>CALCULO VECTORIAL</v>
      </c>
      <c r="B15" s="9"/>
      <c r="C15" s="9" t="str">
        <f>'1'!C15</f>
        <v>301 A</v>
      </c>
      <c r="D15" s="9" t="str">
        <f>'1'!D15</f>
        <v>IIND</v>
      </c>
      <c r="E15" s="9">
        <f>'1'!E15</f>
        <v>33</v>
      </c>
      <c r="F15" s="9">
        <v>26</v>
      </c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9">
        <v>77</v>
      </c>
      <c r="N15" s="15">
        <v>0.46</v>
      </c>
    </row>
    <row r="16" spans="1:14" s="11" customFormat="1" ht="25.5" x14ac:dyDescent="0.2">
      <c r="A16" s="9" t="str">
        <f ca="1">'1'!A16</f>
        <v>CALCULO VECTORIAL</v>
      </c>
      <c r="B16" s="9"/>
      <c r="C16" s="9" t="str">
        <f>'1'!C16</f>
        <v>304 A</v>
      </c>
      <c r="D16" s="9" t="str">
        <f>'1'!D16</f>
        <v>ISIC</v>
      </c>
      <c r="E16" s="9">
        <f>'1'!E16</f>
        <v>29</v>
      </c>
      <c r="F16" s="9">
        <v>22</v>
      </c>
      <c r="G16" s="9"/>
      <c r="H16" s="10"/>
      <c r="I16" s="9">
        <v>0</v>
      </c>
      <c r="J16" s="10"/>
      <c r="K16" s="9">
        <v>0</v>
      </c>
      <c r="L16" s="10">
        <f t="shared" si="0"/>
        <v>0</v>
      </c>
      <c r="M16" s="9">
        <v>74</v>
      </c>
      <c r="N16" s="15">
        <v>0.92</v>
      </c>
    </row>
    <row r="17" spans="1:14" s="11" customFormat="1" ht="25.5" x14ac:dyDescent="0.2">
      <c r="A17" s="9" t="str">
        <f>'1'!A17</f>
        <v>CALCULO VECTORIAL</v>
      </c>
      <c r="B17" s="9"/>
      <c r="C17" s="9" t="str">
        <f>'1'!C17</f>
        <v xml:space="preserve">304 B </v>
      </c>
      <c r="D17" s="9" t="str">
        <f ca="1">'1'!D17</f>
        <v>ISIC</v>
      </c>
      <c r="E17" s="9">
        <f>'1'!E17</f>
        <v>23</v>
      </c>
      <c r="F17" s="9">
        <v>20</v>
      </c>
      <c r="G17" s="9"/>
      <c r="H17" s="10"/>
      <c r="I17" s="9">
        <v>0</v>
      </c>
      <c r="J17" s="10"/>
      <c r="K17" s="9">
        <v>0</v>
      </c>
      <c r="L17" s="10">
        <f t="shared" si="0"/>
        <v>0</v>
      </c>
      <c r="M17" s="9">
        <v>75</v>
      </c>
      <c r="N17" s="15">
        <v>0.4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104</v>
      </c>
      <c r="F28" s="17">
        <v>101</v>
      </c>
      <c r="G28" s="17"/>
      <c r="H28" s="18"/>
      <c r="I28" s="17">
        <v>0</v>
      </c>
      <c r="J28" s="18"/>
      <c r="K28" s="17">
        <f>SUM(K14:K27)</f>
        <v>0</v>
      </c>
      <c r="L28" s="18">
        <f t="shared" si="0"/>
        <v>0</v>
      </c>
      <c r="M28" s="17"/>
      <c r="N28" s="19"/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ING. EDGAR ROMAN CARDENAS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L28" sqref="L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3</v>
      </c>
      <c r="C8" s="34"/>
      <c r="D8" s="14" t="s">
        <v>5</v>
      </c>
      <c r="E8" s="20">
        <f>'1'!E8</f>
        <v>4</v>
      </c>
      <c r="F8"/>
      <c r="G8" s="4" t="s">
        <v>6</v>
      </c>
      <c r="H8" s="20">
        <f>'1'!H8</f>
        <v>1</v>
      </c>
      <c r="I8" s="33" t="s">
        <v>7</v>
      </c>
      <c r="J8" s="33"/>
      <c r="K8" s="33"/>
      <c r="L8" s="34" t="str">
        <f>'1'!L8</f>
        <v>SEPTIEMBRE 2023 - ENERO 2024</v>
      </c>
      <c r="M8" s="34"/>
      <c r="N8" s="34"/>
    </row>
    <row r="10" spans="1:14" x14ac:dyDescent="0.2">
      <c r="A10" s="4" t="s">
        <v>8</v>
      </c>
      <c r="B10" s="34" t="str">
        <f>'1'!B10</f>
        <v>ING. EDGAR ROMAN CARDENAS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9" t="str">
        <f>'1'!A14</f>
        <v>CALCULO VECTORIAL</v>
      </c>
      <c r="B14" s="9"/>
      <c r="C14" s="9" t="str">
        <f>'1'!C14</f>
        <v>306 B</v>
      </c>
      <c r="D14" s="9" t="str">
        <f>'1'!D14</f>
        <v xml:space="preserve">IAMB </v>
      </c>
      <c r="E14" s="9">
        <f>'1'!E14</f>
        <v>19</v>
      </c>
      <c r="F14" s="9">
        <v>30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76</v>
      </c>
      <c r="N14" s="15">
        <v>0.81</v>
      </c>
    </row>
    <row r="15" spans="1:14" s="11" customFormat="1" ht="25.5" x14ac:dyDescent="0.2">
      <c r="A15" s="9" t="str">
        <f>'1'!A15</f>
        <v>CALCULO VECTORIAL</v>
      </c>
      <c r="B15" s="9"/>
      <c r="C15" s="9" t="str">
        <f>'1'!C15</f>
        <v>301 A</v>
      </c>
      <c r="D15" s="9" t="str">
        <f>'1'!D15</f>
        <v>IIND</v>
      </c>
      <c r="E15" s="9">
        <f>'1'!E15</f>
        <v>33</v>
      </c>
      <c r="F15" s="9">
        <v>25</v>
      </c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9">
        <v>79</v>
      </c>
      <c r="N15" s="15">
        <v>0.88</v>
      </c>
    </row>
    <row r="16" spans="1:14" s="11" customFormat="1" ht="25.5" x14ac:dyDescent="0.2">
      <c r="A16" s="9" t="str">
        <f ca="1">'1'!A16</f>
        <v>CALCULO VECTORIAL</v>
      </c>
      <c r="B16" s="9"/>
      <c r="C16" s="9" t="str">
        <f>'1'!C16</f>
        <v>304 A</v>
      </c>
      <c r="D16" s="9" t="str">
        <f>'1'!D16</f>
        <v>ISIC</v>
      </c>
      <c r="E16" s="9">
        <f>'1'!E16</f>
        <v>29</v>
      </c>
      <c r="F16" s="9">
        <v>24</v>
      </c>
      <c r="G16" s="9"/>
      <c r="H16" s="10"/>
      <c r="I16" s="9">
        <v>0</v>
      </c>
      <c r="J16" s="10"/>
      <c r="K16" s="9">
        <v>0</v>
      </c>
      <c r="L16" s="10">
        <f t="shared" si="0"/>
        <v>0</v>
      </c>
      <c r="M16" s="9">
        <v>78</v>
      </c>
      <c r="N16" s="15">
        <v>0.71</v>
      </c>
    </row>
    <row r="17" spans="1:14" s="11" customFormat="1" ht="25.5" x14ac:dyDescent="0.2">
      <c r="A17" s="9" t="str">
        <f>'1'!A17</f>
        <v>CALCULO VECTORIAL</v>
      </c>
      <c r="B17" s="9"/>
      <c r="C17" s="9" t="str">
        <f>'1'!C17</f>
        <v xml:space="preserve">304 B </v>
      </c>
      <c r="D17" s="9" t="str">
        <f ca="1">'1'!D17</f>
        <v>ISIC</v>
      </c>
      <c r="E17" s="9">
        <f>'1'!E17</f>
        <v>23</v>
      </c>
      <c r="F17" s="9">
        <v>20</v>
      </c>
      <c r="G17" s="9"/>
      <c r="H17" s="10"/>
      <c r="I17" s="9">
        <v>0</v>
      </c>
      <c r="J17" s="10"/>
      <c r="K17" s="9">
        <v>0</v>
      </c>
      <c r="L17" s="10">
        <f t="shared" si="0"/>
        <v>0</v>
      </c>
      <c r="M17" s="9">
        <v>78</v>
      </c>
      <c r="N17" s="15">
        <v>0.65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104</v>
      </c>
      <c r="F28" s="17">
        <f>SUM(F14:F27)</f>
        <v>99</v>
      </c>
      <c r="G28" s="17"/>
      <c r="H28" s="18"/>
      <c r="I28" s="17">
        <v>0</v>
      </c>
      <c r="J28" s="18"/>
      <c r="K28" s="17">
        <f>SUM(K14:K27)</f>
        <v>0</v>
      </c>
      <c r="L28" s="18">
        <f t="shared" si="0"/>
        <v>0</v>
      </c>
      <c r="M28" s="17">
        <f>AVERAGE(M14:M27)</f>
        <v>77.75</v>
      </c>
      <c r="N28" s="19">
        <f>AVERAGE(N14:N27)</f>
        <v>0.76249999999999996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ING. EDGAR ROMAN CARDENAS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N17" sqref="N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4</v>
      </c>
      <c r="C8" s="34"/>
      <c r="D8" s="14" t="s">
        <v>5</v>
      </c>
      <c r="E8" s="20">
        <f>'1'!E8</f>
        <v>4</v>
      </c>
      <c r="F8"/>
      <c r="G8" s="4" t="s">
        <v>6</v>
      </c>
      <c r="H8" s="20">
        <f>'1'!H8</f>
        <v>1</v>
      </c>
      <c r="I8" s="33" t="s">
        <v>7</v>
      </c>
      <c r="J8" s="33"/>
      <c r="K8" s="33"/>
      <c r="L8" s="34" t="str">
        <f>'1'!L8</f>
        <v>SEPTIEMBRE 2023 - ENERO 2024</v>
      </c>
      <c r="M8" s="34"/>
      <c r="N8" s="34"/>
    </row>
    <row r="10" spans="1:14" x14ac:dyDescent="0.2">
      <c r="A10" s="4" t="s">
        <v>8</v>
      </c>
      <c r="B10" s="34" t="str">
        <f>'1'!B10</f>
        <v>ING. EDGAR ROMAN CARDENAS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9" t="str">
        <f>'1'!A14</f>
        <v>CALCULO VECTORIAL</v>
      </c>
      <c r="B14" s="9"/>
      <c r="C14" s="9" t="str">
        <f>'1'!C14</f>
        <v>306 B</v>
      </c>
      <c r="D14" s="9" t="str">
        <f>'1'!D14</f>
        <v xml:space="preserve">IAMB </v>
      </c>
      <c r="E14" s="9">
        <f>'1'!E14</f>
        <v>19</v>
      </c>
      <c r="F14" s="9">
        <v>28</v>
      </c>
      <c r="G14" s="9"/>
      <c r="H14" s="10"/>
      <c r="I14" s="9">
        <v>3</v>
      </c>
      <c r="J14" s="10"/>
      <c r="K14" s="9">
        <v>3</v>
      </c>
      <c r="L14" s="10">
        <f t="shared" ref="L14:L28" si="0">K14/E14</f>
        <v>0.15789473684210525</v>
      </c>
      <c r="M14" s="9">
        <v>70</v>
      </c>
      <c r="N14" s="15">
        <v>0.9</v>
      </c>
    </row>
    <row r="15" spans="1:14" s="11" customFormat="1" ht="25.5" x14ac:dyDescent="0.2">
      <c r="A15" s="9" t="str">
        <f>'1'!A15</f>
        <v>CALCULO VECTORIAL</v>
      </c>
      <c r="B15" s="9"/>
      <c r="C15" s="9" t="str">
        <f>'1'!C15</f>
        <v>301 A</v>
      </c>
      <c r="D15" s="9" t="str">
        <f>'1'!D15</f>
        <v>IIND</v>
      </c>
      <c r="E15" s="9">
        <f>'1'!E15</f>
        <v>33</v>
      </c>
      <c r="F15" s="9">
        <v>26</v>
      </c>
      <c r="G15" s="9"/>
      <c r="H15" s="10"/>
      <c r="I15" s="9">
        <f t="shared" ref="I15:I28" si="1">(E15-SUM(F15:G15))-K15</f>
        <v>7</v>
      </c>
      <c r="J15" s="10"/>
      <c r="K15" s="9">
        <v>0</v>
      </c>
      <c r="L15" s="10">
        <f t="shared" si="0"/>
        <v>0</v>
      </c>
      <c r="M15" s="9">
        <v>81</v>
      </c>
      <c r="N15" s="15">
        <v>0.19</v>
      </c>
    </row>
    <row r="16" spans="1:14" s="11" customFormat="1" ht="25.5" x14ac:dyDescent="0.2">
      <c r="A16" s="9" t="str">
        <f ca="1">'1'!A16</f>
        <v>CALCULO VECTORIAL</v>
      </c>
      <c r="B16" s="9"/>
      <c r="C16" s="9" t="str">
        <f>'1'!C16</f>
        <v>304 A</v>
      </c>
      <c r="D16" s="9" t="str">
        <f>'1'!D16</f>
        <v>ISIC</v>
      </c>
      <c r="E16" s="9">
        <f>'1'!E16</f>
        <v>29</v>
      </c>
      <c r="F16" s="9">
        <v>24</v>
      </c>
      <c r="G16" s="9"/>
      <c r="H16" s="10"/>
      <c r="I16" s="9">
        <f t="shared" si="1"/>
        <v>5</v>
      </c>
      <c r="J16" s="10"/>
      <c r="K16" s="9">
        <v>0</v>
      </c>
      <c r="L16" s="10">
        <f t="shared" si="0"/>
        <v>0</v>
      </c>
      <c r="M16" s="9">
        <v>80</v>
      </c>
      <c r="N16" s="15">
        <v>0.83</v>
      </c>
    </row>
    <row r="17" spans="1:14" s="11" customFormat="1" ht="25.5" x14ac:dyDescent="0.2">
      <c r="A17" s="9" t="str">
        <f>'1'!A17</f>
        <v>CALCULO VECTORIAL</v>
      </c>
      <c r="B17" s="9"/>
      <c r="C17" s="9" t="str">
        <f>'1'!C17</f>
        <v xml:space="preserve">304 B </v>
      </c>
      <c r="D17" s="9" t="str">
        <f ca="1">'1'!D17</f>
        <v>ISIC</v>
      </c>
      <c r="E17" s="9">
        <f>'1'!E17</f>
        <v>23</v>
      </c>
      <c r="F17" s="9">
        <v>20</v>
      </c>
      <c r="G17" s="9"/>
      <c r="H17" s="10"/>
      <c r="I17" s="9">
        <f t="shared" si="1"/>
        <v>3</v>
      </c>
      <c r="J17" s="10"/>
      <c r="K17" s="9">
        <v>0</v>
      </c>
      <c r="L17" s="10">
        <f t="shared" si="0"/>
        <v>0</v>
      </c>
      <c r="M17" s="9">
        <v>80</v>
      </c>
      <c r="N17" s="15">
        <v>0.75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104</v>
      </c>
      <c r="F28" s="17">
        <f>SUM(F14:F27)</f>
        <v>98</v>
      </c>
      <c r="G28" s="17"/>
      <c r="H28" s="18">
        <f>SUM(F28:G28)/E28</f>
        <v>0.94230769230769229</v>
      </c>
      <c r="I28" s="17">
        <f t="shared" si="1"/>
        <v>3</v>
      </c>
      <c r="J28" s="18"/>
      <c r="K28" s="17">
        <f>SUM(K14:K27)</f>
        <v>3</v>
      </c>
      <c r="L28" s="18">
        <f t="shared" si="0"/>
        <v>2.8846153846153848E-2</v>
      </c>
      <c r="M28" s="17">
        <f>AVERAGE(M14:M27)</f>
        <v>77.75</v>
      </c>
      <c r="N28" s="19">
        <f>AVERAGE(N14:N27)</f>
        <v>0.66749999999999998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ING. EDGAR ROMAN CARDENAS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37"/>
  <sheetViews>
    <sheetView topLeftCell="A22" zoomScale="85" zoomScaleNormal="85" zoomScaleSheetLayoutView="100" workbookViewId="0">
      <selection activeCell="A20" sqref="A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8.7109375" style="1" customWidth="1"/>
    <col min="9" max="12" width="7.5703125" style="1" customWidth="1"/>
    <col min="13" max="16384" width="11.42578125" style="1"/>
  </cols>
  <sheetData>
    <row r="1" spans="1:15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5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5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5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5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5" x14ac:dyDescent="0.2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5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5" ht="15" x14ac:dyDescent="0.25">
      <c r="A8" s="4" t="s">
        <v>3</v>
      </c>
      <c r="B8" s="34" t="s">
        <v>29</v>
      </c>
      <c r="C8" s="34"/>
      <c r="D8" s="14" t="s">
        <v>5</v>
      </c>
      <c r="E8" s="20">
        <f>'1'!E8</f>
        <v>4</v>
      </c>
      <c r="F8"/>
      <c r="G8" s="4" t="s">
        <v>6</v>
      </c>
      <c r="H8" s="20">
        <v>1</v>
      </c>
      <c r="I8" s="33" t="s">
        <v>7</v>
      </c>
      <c r="J8" s="33"/>
      <c r="K8" s="33"/>
      <c r="L8" s="21" t="s">
        <v>41</v>
      </c>
      <c r="M8" s="21"/>
      <c r="N8" s="21"/>
      <c r="O8" s="21"/>
    </row>
    <row r="10" spans="1:15" x14ac:dyDescent="0.2">
      <c r="A10" s="4" t="s">
        <v>8</v>
      </c>
      <c r="B10" s="34" t="str">
        <f>'1'!B10</f>
        <v>ING. EDGAR ROMAN CARDENAS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5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5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5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5" s="11" customFormat="1" ht="25.5" x14ac:dyDescent="0.2">
      <c r="A14" s="9" t="s">
        <v>36</v>
      </c>
      <c r="B14" s="9" t="s">
        <v>21</v>
      </c>
      <c r="C14" s="9" t="s">
        <v>42</v>
      </c>
      <c r="D14" s="9" t="s">
        <v>44</v>
      </c>
      <c r="E14" s="9">
        <f>'1'!E14</f>
        <v>19</v>
      </c>
      <c r="F14" s="9">
        <v>30</v>
      </c>
      <c r="G14" s="9">
        <v>0</v>
      </c>
      <c r="H14" s="10">
        <f t="shared" ref="H14:H17" si="0">F14/E14</f>
        <v>1.5789473684210527</v>
      </c>
      <c r="I14" s="9">
        <v>1</v>
      </c>
      <c r="J14" s="10">
        <f t="shared" ref="J14:J28" si="1">I14/E14</f>
        <v>5.2631578947368418E-2</v>
      </c>
      <c r="K14" s="9">
        <v>1</v>
      </c>
      <c r="L14" s="10">
        <f t="shared" ref="L14:L28" si="2">K14/E14</f>
        <v>5.2631578947368418E-2</v>
      </c>
      <c r="M14" s="9">
        <v>75</v>
      </c>
      <c r="N14" s="15">
        <v>0.71</v>
      </c>
    </row>
    <row r="15" spans="1:15" s="11" customFormat="1" ht="25.5" x14ac:dyDescent="0.2">
      <c r="A15" s="9" t="s">
        <v>36</v>
      </c>
      <c r="B15" s="9" t="s">
        <v>21</v>
      </c>
      <c r="C15" s="9" t="s">
        <v>37</v>
      </c>
      <c r="D15" s="9" t="s">
        <v>39</v>
      </c>
      <c r="E15" s="9">
        <f>'1'!E15</f>
        <v>33</v>
      </c>
      <c r="F15" s="9">
        <v>26</v>
      </c>
      <c r="G15" s="9">
        <v>0</v>
      </c>
      <c r="H15" s="10">
        <f t="shared" si="0"/>
        <v>0.78787878787878785</v>
      </c>
      <c r="I15" s="9">
        <f t="shared" ref="I15:I28" si="3">(E15-SUM(F15:G15))-K15</f>
        <v>7</v>
      </c>
      <c r="J15" s="10">
        <f t="shared" si="1"/>
        <v>0.21212121212121213</v>
      </c>
      <c r="K15" s="9"/>
      <c r="L15" s="10">
        <f t="shared" si="2"/>
        <v>0</v>
      </c>
      <c r="M15" s="9">
        <v>82</v>
      </c>
      <c r="N15" s="15">
        <v>0.15</v>
      </c>
    </row>
    <row r="16" spans="1:15" s="11" customFormat="1" ht="25.5" x14ac:dyDescent="0.2">
      <c r="A16" s="9" t="str">
        <f ca="1">'1'!A16</f>
        <v>CALCULO VECTORIAL</v>
      </c>
      <c r="B16" s="9" t="s">
        <v>21</v>
      </c>
      <c r="C16" s="9" t="s">
        <v>38</v>
      </c>
      <c r="D16" s="9" t="s">
        <v>40</v>
      </c>
      <c r="E16" s="9">
        <f>'1'!E16</f>
        <v>29</v>
      </c>
      <c r="F16" s="9">
        <v>24</v>
      </c>
      <c r="G16" s="9">
        <v>0</v>
      </c>
      <c r="H16" s="10">
        <f t="shared" si="0"/>
        <v>0.82758620689655171</v>
      </c>
      <c r="I16" s="9">
        <f t="shared" si="3"/>
        <v>5</v>
      </c>
      <c r="J16" s="10">
        <f t="shared" si="1"/>
        <v>0.17241379310344829</v>
      </c>
      <c r="K16" s="9"/>
      <c r="L16" s="10">
        <f t="shared" si="2"/>
        <v>0</v>
      </c>
      <c r="M16" s="9">
        <v>78</v>
      </c>
      <c r="N16" s="15">
        <v>0.63</v>
      </c>
    </row>
    <row r="17" spans="1:14" s="11" customFormat="1" ht="25.5" x14ac:dyDescent="0.2">
      <c r="A17" s="9" t="s">
        <v>36</v>
      </c>
      <c r="B17" s="9" t="s">
        <v>21</v>
      </c>
      <c r="C17" s="9" t="s">
        <v>43</v>
      </c>
      <c r="D17" s="9" t="str">
        <f ca="1">'1'!D17</f>
        <v>ISIC</v>
      </c>
      <c r="E17" s="9">
        <f>'1'!E17</f>
        <v>23</v>
      </c>
      <c r="F17" s="9">
        <v>20</v>
      </c>
      <c r="G17" s="9">
        <v>0</v>
      </c>
      <c r="H17" s="10">
        <f t="shared" si="0"/>
        <v>0.86956521739130432</v>
      </c>
      <c r="I17" s="9">
        <f t="shared" si="3"/>
        <v>3</v>
      </c>
      <c r="J17" s="10">
        <f t="shared" si="1"/>
        <v>0.13043478260869565</v>
      </c>
      <c r="K17" s="9"/>
      <c r="L17" s="10">
        <f t="shared" si="2"/>
        <v>0</v>
      </c>
      <c r="M17" s="9">
        <v>78</v>
      </c>
      <c r="N17" s="15">
        <v>0.25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104</v>
      </c>
      <c r="F28" s="17">
        <f>SUM(F14:F27)</f>
        <v>100</v>
      </c>
      <c r="G28" s="17">
        <f>SUM(G14:G27)</f>
        <v>0</v>
      </c>
      <c r="H28" s="18">
        <f>SUM(F28:G28)/E28</f>
        <v>0.96153846153846156</v>
      </c>
      <c r="I28" s="17">
        <f t="shared" si="3"/>
        <v>3</v>
      </c>
      <c r="J28" s="18">
        <f t="shared" si="1"/>
        <v>2.8846153846153848E-2</v>
      </c>
      <c r="K28" s="17">
        <f>SUM(K14:K27)</f>
        <v>1</v>
      </c>
      <c r="L28" s="18">
        <f t="shared" si="2"/>
        <v>9.6153846153846159E-3</v>
      </c>
      <c r="M28" s="17">
        <f>AVERAGE(M14:M27)</f>
        <v>78.25</v>
      </c>
      <c r="N28" s="19">
        <f>AVERAGE(N14:N27)</f>
        <v>0.435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ING. EDGAR ROMAN CARDENAS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B1:N1"/>
    <mergeCell ref="A3:N3"/>
    <mergeCell ref="A5:N5"/>
    <mergeCell ref="A6:D6"/>
    <mergeCell ref="E6:H6"/>
    <mergeCell ref="L8:O8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roman</cp:lastModifiedBy>
  <cp:revision/>
  <dcterms:created xsi:type="dcterms:W3CDTF">2021-11-22T14:45:25Z</dcterms:created>
  <dcterms:modified xsi:type="dcterms:W3CDTF">2023-10-03T01:08:25Z</dcterms:modified>
  <cp:category/>
  <cp:contentStatus/>
</cp:coreProperties>
</file>