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Liliana Irasema\Documents\SEPT 23-ENE 24 ITSSAT\FORMATOS SGI  SEPT 23-ENE 24\"/>
    </mc:Choice>
  </mc:AlternateContent>
  <xr:revisionPtr revIDLastSave="0" documentId="13_ncr:1_{5B0FB04C-A081-4976-A6EA-CD57707724B6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'2'!$A$1:$N$40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E16" i="25"/>
  <c r="E15" i="25"/>
  <c r="I14" i="25"/>
  <c r="J14" i="25" s="1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8" i="22"/>
  <c r="C18" i="22"/>
  <c r="D18" i="22"/>
  <c r="E18" i="22"/>
  <c r="A20" i="22"/>
  <c r="C20" i="22"/>
  <c r="D20" i="22"/>
  <c r="E20" i="22"/>
  <c r="L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I26" i="22" s="1"/>
  <c r="A27" i="22"/>
  <c r="C27" i="22"/>
  <c r="D27" i="22"/>
  <c r="E27" i="22"/>
  <c r="A28" i="22"/>
  <c r="C28" i="22"/>
  <c r="D28" i="22"/>
  <c r="E28" i="22"/>
  <c r="A29" i="22"/>
  <c r="C29" i="22"/>
  <c r="D29" i="22"/>
  <c r="E29" i="22"/>
  <c r="A30" i="22"/>
  <c r="C30" i="22"/>
  <c r="D30" i="22"/>
  <c r="E30" i="22"/>
  <c r="C14" i="22"/>
  <c r="D14" i="22"/>
  <c r="E14" i="22"/>
  <c r="A14" i="22"/>
  <c r="B10" i="22"/>
  <c r="B40" i="22" s="1"/>
  <c r="L8" i="22"/>
  <c r="H8" i="22"/>
  <c r="E8" i="22"/>
  <c r="N31" i="22"/>
  <c r="M31" i="22"/>
  <c r="K31" i="22"/>
  <c r="G31" i="22"/>
  <c r="F31" i="22"/>
  <c r="I23" i="22"/>
  <c r="B37" i="10"/>
  <c r="N28" i="10"/>
  <c r="M28" i="10"/>
  <c r="K28" i="10"/>
  <c r="G28" i="10"/>
  <c r="F28" i="10"/>
  <c r="E28" i="10"/>
  <c r="L17" i="10"/>
  <c r="I17" i="10"/>
  <c r="J17" i="10" s="1"/>
  <c r="L16" i="10"/>
  <c r="I16" i="10"/>
  <c r="J16" i="10" s="1"/>
  <c r="L15" i="10"/>
  <c r="H15" i="10"/>
  <c r="L14" i="10"/>
  <c r="H14" i="10"/>
  <c r="I16" i="22" l="1"/>
  <c r="L20" i="22"/>
  <c r="I24" i="22"/>
  <c r="I28" i="22"/>
  <c r="I18" i="22"/>
  <c r="I22" i="22"/>
  <c r="I27" i="22"/>
  <c r="I14" i="22"/>
  <c r="L18" i="22"/>
  <c r="I30" i="22"/>
  <c r="I15" i="25"/>
  <c r="J15" i="25" s="1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I27" i="25"/>
  <c r="J27" i="25" s="1"/>
  <c r="H27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21" i="22"/>
  <c r="I25" i="22"/>
  <c r="I29" i="22"/>
  <c r="L14" i="22"/>
  <c r="E31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31" i="22"/>
  <c r="J31" i="22" s="1"/>
  <c r="H31" i="22"/>
  <c r="L31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<sst xmlns="http://schemas.openxmlformats.org/spreadsheetml/2006/main" count="206" uniqueCount="51">
  <si>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</si>
  <si>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</si>
  <si>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</si>
  <si>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</si>
  <si>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</si>
  <si>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</si>
  <si>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</si>
  <si>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</si>
  <si>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</si>
  <si>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</si>
  <si>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</si>
  <si>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</si>
  <si>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</si>
  <si>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</si>
  <si>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</si>
  <si>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</si>
  <si>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</si>
  <si>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</si>
  <si>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</si>
  <si>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</si>
  <si>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</si>
  <si>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</si>
  <si>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</si>
  <si>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</si>
  <si>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</si>
  <si>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</si>
  <si>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</si>
  <si>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</si>
  <si>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</si>
  <si>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</si>
  <si>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</si>
  <si>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PLANEACION FINANCIERA</t>
  </si>
  <si>
    <t>701A</t>
  </si>
  <si>
    <t>GESTION DE COSTOS</t>
  </si>
  <si>
    <t>501A</t>
  </si>
  <si>
    <t>TALLER DE ADMINISTRACION</t>
  </si>
  <si>
    <t>104A</t>
  </si>
  <si>
    <t>104B</t>
  </si>
  <si>
    <t>IIND</t>
  </si>
  <si>
    <t>ISIC</t>
  </si>
  <si>
    <t xml:space="preserve">  LICENCIATURA EN ADMINISTRACION</t>
  </si>
  <si>
    <t>Sept 23 - Ene 24</t>
  </si>
  <si>
    <t xml:space="preserve">  MCA. LILIANA IRASEMA AGUIRRE CARDOZA</t>
  </si>
  <si>
    <t>LC. MANUEL DE JESUS CANO BUSTAMANTE</t>
  </si>
  <si>
    <t>II</t>
  </si>
  <si>
    <t>701-A</t>
  </si>
  <si>
    <t>501-A</t>
  </si>
  <si>
    <t>III</t>
  </si>
  <si>
    <t>104-A</t>
  </si>
  <si>
    <t>104-B</t>
  </si>
  <si>
    <t>L.C. MANUEL DE JESUS CANO BUSTAMANTE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</si>
</sst>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9" zoomScale="85" zoomScaleNormal="85" zoomScaleSheetLayoutView="100" workbookViewId="0">
      <selection activeCell="N25" sqref="N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40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28" t="s">
        <v>41</v>
      </c>
      <c r="M8" s="28"/>
      <c r="N8" s="28"/>
    </row>
    <row r="10" spans="1:14" x14ac:dyDescent="0.2">
      <c r="A10" s="4" t="s">
        <v>8</v>
      </c>
      <c r="B10" s="28" t="s">
        <v>42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">
        <v>31</v>
      </c>
      <c r="B14" s="9"/>
      <c r="C14" s="9" t="s">
        <v>32</v>
      </c>
      <c r="D14" s="9" t="s">
        <v>38</v>
      </c>
      <c r="E14" s="9">
        <v>24</v>
      </c>
      <c r="F14" s="9"/>
      <c r="G14" s="9"/>
      <c r="H14" s="10">
        <f t="shared" ref="H14:H15" si="0">F14/E14</f>
        <v>0</v>
      </c>
      <c r="I14" s="9">
        <v>0</v>
      </c>
      <c r="J14" s="10">
        <v>0</v>
      </c>
      <c r="K14" s="9"/>
      <c r="L14" s="10">
        <f t="shared" ref="L14:L28" si="1">K14/E14</f>
        <v>0</v>
      </c>
      <c r="M14" s="9">
        <v>0</v>
      </c>
      <c r="N14" s="15">
        <v>0</v>
      </c>
    </row>
    <row r="15" spans="1:14" s="11" customFormat="1" x14ac:dyDescent="0.2">
      <c r="A15" s="9" t="s">
        <v>33</v>
      </c>
      <c r="B15" s="9"/>
      <c r="C15" s="9" t="s">
        <v>34</v>
      </c>
      <c r="D15" s="9" t="s">
        <v>38</v>
      </c>
      <c r="E15" s="9">
        <v>25</v>
      </c>
      <c r="F15" s="9"/>
      <c r="G15" s="9"/>
      <c r="H15" s="10">
        <f t="shared" si="0"/>
        <v>0</v>
      </c>
      <c r="I15" s="9">
        <v>0</v>
      </c>
      <c r="J15" s="10">
        <v>0</v>
      </c>
      <c r="K15" s="9"/>
      <c r="L15" s="10">
        <f t="shared" si="1"/>
        <v>0</v>
      </c>
      <c r="M15" s="9">
        <v>0</v>
      </c>
      <c r="N15" s="15">
        <v>0</v>
      </c>
    </row>
    <row r="16" spans="1:14" s="11" customFormat="1" x14ac:dyDescent="0.2">
      <c r="A16" s="9" t="s">
        <v>35</v>
      </c>
      <c r="B16" s="9">
        <v>1</v>
      </c>
      <c r="C16" s="9" t="s">
        <v>36</v>
      </c>
      <c r="D16" s="9" t="s">
        <v>39</v>
      </c>
      <c r="E16" s="9">
        <v>29</v>
      </c>
      <c r="F16" s="9">
        <v>29</v>
      </c>
      <c r="G16" s="9"/>
      <c r="H16" s="10">
        <v>0</v>
      </c>
      <c r="I16" s="9">
        <f t="shared" ref="I16:I28" si="2">(E16-SUM(F16:G16))-K16</f>
        <v>0</v>
      </c>
      <c r="J16" s="10">
        <f t="shared" ref="J16:J28" si="3">I16/E16</f>
        <v>0</v>
      </c>
      <c r="K16" s="9"/>
      <c r="L16" s="10">
        <f t="shared" si="1"/>
        <v>0</v>
      </c>
      <c r="M16" s="9">
        <v>86.2</v>
      </c>
      <c r="N16" s="15">
        <v>0.58620000000000005</v>
      </c>
    </row>
    <row r="17" spans="1:14" s="11" customFormat="1" x14ac:dyDescent="0.2">
      <c r="A17" s="9" t="s">
        <v>35</v>
      </c>
      <c r="B17" s="9">
        <v>1</v>
      </c>
      <c r="C17" s="9" t="s">
        <v>37</v>
      </c>
      <c r="D17" s="9" t="s">
        <v>39</v>
      </c>
      <c r="E17" s="9">
        <v>24</v>
      </c>
      <c r="F17" s="9">
        <v>24</v>
      </c>
      <c r="G17" s="9"/>
      <c r="H17" s="10">
        <v>0</v>
      </c>
      <c r="I17" s="9">
        <f t="shared" si="2"/>
        <v>0</v>
      </c>
      <c r="J17" s="10">
        <f t="shared" si="3"/>
        <v>0</v>
      </c>
      <c r="K17" s="9"/>
      <c r="L17" s="10">
        <f t="shared" si="1"/>
        <v>0</v>
      </c>
      <c r="M17" s="9">
        <v>86.45</v>
      </c>
      <c r="N17" s="15">
        <v>0.75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102</v>
      </c>
      <c r="F28" s="17">
        <f>SUM(F14:F27)</f>
        <v>53</v>
      </c>
      <c r="G28" s="17">
        <f>SUM(G14:G27)</f>
        <v>0</v>
      </c>
      <c r="H28" s="18">
        <f>SUM(F28:G28)/E28</f>
        <v>0.51960784313725494</v>
      </c>
      <c r="I28" s="17">
        <f t="shared" si="2"/>
        <v>49</v>
      </c>
      <c r="J28" s="18">
        <f t="shared" si="3"/>
        <v>0.48039215686274511</v>
      </c>
      <c r="K28" s="17">
        <f>SUM(K14:K27)</f>
        <v>0</v>
      </c>
      <c r="L28" s="18">
        <f t="shared" si="1"/>
        <v>0</v>
      </c>
      <c r="M28" s="17">
        <f>AVERAGE(M14:M27)</f>
        <v>43.162500000000001</v>
      </c>
      <c r="N28" s="19">
        <f>AVERAGE(N14:N27)</f>
        <v>0.33405000000000001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 xml:space="preserve">  MCA. LILIANA IRASEMA AGUIRRE CARDOZA</v>
      </c>
      <c r="C37" s="22"/>
      <c r="D37" s="22"/>
      <c r="E37" s="13"/>
      <c r="F37" s="13"/>
      <c r="G37" s="22" t="s">
        <v>43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0"/>
  <sheetViews>
    <sheetView tabSelected="1" zoomScale="85" zoomScaleNormal="85" zoomScaleSheetLayoutView="100" workbookViewId="0">
      <selection activeCell="G40" sqref="G40:J4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140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 23 - Ene 24</v>
      </c>
      <c r="M8" s="28"/>
      <c r="N8" s="28"/>
    </row>
    <row r="10" spans="1:14" x14ac:dyDescent="0.2">
      <c r="A10" s="4" t="s">
        <v>8</v>
      </c>
      <c r="B10" s="28" t="str">
        <f>'1'!B10</f>
        <v xml:space="preserve">  MCA. LILIANA IRASEMA AGUIRRE CARDOZA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PLANEACION FINANCIERA</v>
      </c>
      <c r="B14" s="9" t="s">
        <v>21</v>
      </c>
      <c r="C14" s="9" t="str">
        <f>'1'!C14</f>
        <v>701A</v>
      </c>
      <c r="D14" s="9" t="str">
        <f>'1'!D14</f>
        <v>IIND</v>
      </c>
      <c r="E14" s="9">
        <f>'1'!E14</f>
        <v>24</v>
      </c>
      <c r="F14" s="9">
        <v>22</v>
      </c>
      <c r="G14" s="9"/>
      <c r="H14" s="10">
        <v>0</v>
      </c>
      <c r="I14" s="9">
        <f t="shared" ref="I14:I31" si="0">(E14-SUM(F14:G14))-K14</f>
        <v>2</v>
      </c>
      <c r="J14" s="10">
        <v>0</v>
      </c>
      <c r="K14" s="9"/>
      <c r="L14" s="10">
        <f t="shared" ref="L14:L31" si="1">K14/E14</f>
        <v>0</v>
      </c>
      <c r="M14" s="9">
        <v>81.16</v>
      </c>
      <c r="N14" s="15">
        <v>0.875</v>
      </c>
    </row>
    <row r="15" spans="1:14" s="11" customFormat="1" x14ac:dyDescent="0.2">
      <c r="A15" s="9" t="s">
        <v>31</v>
      </c>
      <c r="B15" s="9" t="s">
        <v>44</v>
      </c>
      <c r="C15" s="9" t="s">
        <v>45</v>
      </c>
      <c r="D15" s="9" t="s">
        <v>38</v>
      </c>
      <c r="E15" s="9">
        <v>24</v>
      </c>
      <c r="F15" s="9">
        <v>22</v>
      </c>
      <c r="G15" s="9"/>
      <c r="H15" s="10">
        <v>0</v>
      </c>
      <c r="I15" s="9">
        <v>2</v>
      </c>
      <c r="J15" s="10">
        <v>0</v>
      </c>
      <c r="K15" s="9"/>
      <c r="L15" s="10"/>
      <c r="M15" s="9">
        <v>80.2</v>
      </c>
      <c r="N15" s="15">
        <v>0.875</v>
      </c>
    </row>
    <row r="16" spans="1:14" s="11" customFormat="1" x14ac:dyDescent="0.2">
      <c r="A16" s="9" t="str">
        <f>'1'!A15</f>
        <v>GESTION DE COSTOS</v>
      </c>
      <c r="B16" s="9" t="s">
        <v>21</v>
      </c>
      <c r="C16" s="9" t="str">
        <f>'1'!C15</f>
        <v>501A</v>
      </c>
      <c r="D16" s="9" t="str">
        <f>'1'!D15</f>
        <v>IIND</v>
      </c>
      <c r="E16" s="9">
        <f>'1'!E15</f>
        <v>25</v>
      </c>
      <c r="F16" s="9">
        <v>23</v>
      </c>
      <c r="G16" s="9"/>
      <c r="H16" s="10">
        <v>0</v>
      </c>
      <c r="I16" s="9">
        <f t="shared" si="0"/>
        <v>2</v>
      </c>
      <c r="J16" s="10">
        <v>0</v>
      </c>
      <c r="K16" s="9"/>
      <c r="L16" s="10">
        <f t="shared" si="1"/>
        <v>0</v>
      </c>
      <c r="M16" s="9">
        <v>73.72</v>
      </c>
      <c r="N16" s="15">
        <v>0.76</v>
      </c>
    </row>
    <row r="17" spans="1:14" s="11" customFormat="1" x14ac:dyDescent="0.2">
      <c r="A17" s="9" t="s">
        <v>33</v>
      </c>
      <c r="B17" s="9" t="s">
        <v>44</v>
      </c>
      <c r="C17" s="9" t="s">
        <v>46</v>
      </c>
      <c r="D17" s="9" t="s">
        <v>38</v>
      </c>
      <c r="E17" s="9">
        <v>25</v>
      </c>
      <c r="F17" s="9">
        <v>23</v>
      </c>
      <c r="G17" s="9"/>
      <c r="H17" s="10">
        <v>0</v>
      </c>
      <c r="I17" s="9">
        <v>2</v>
      </c>
      <c r="J17" s="10">
        <v>0</v>
      </c>
      <c r="K17" s="9"/>
      <c r="L17" s="10"/>
      <c r="M17" s="9">
        <v>70.959999999999994</v>
      </c>
      <c r="N17" s="15">
        <v>0.8</v>
      </c>
    </row>
    <row r="18" spans="1:14" s="11" customFormat="1" x14ac:dyDescent="0.2">
      <c r="A18" s="9" t="str">
        <f>'1'!A16</f>
        <v>TALLER DE ADMINISTRACION</v>
      </c>
      <c r="B18" s="9" t="s">
        <v>44</v>
      </c>
      <c r="C18" s="9" t="str">
        <f>'1'!C16</f>
        <v>104A</v>
      </c>
      <c r="D18" s="9" t="str">
        <f>'1'!D16</f>
        <v>ISIC</v>
      </c>
      <c r="E18" s="9">
        <f>'1'!E16</f>
        <v>29</v>
      </c>
      <c r="F18" s="9">
        <v>28</v>
      </c>
      <c r="G18" s="9"/>
      <c r="H18" s="10">
        <v>0</v>
      </c>
      <c r="I18" s="9">
        <f t="shared" si="0"/>
        <v>1</v>
      </c>
      <c r="J18" s="10">
        <v>0</v>
      </c>
      <c r="K18" s="9"/>
      <c r="L18" s="10">
        <f t="shared" si="1"/>
        <v>0</v>
      </c>
      <c r="M18" s="9">
        <v>70.86</v>
      </c>
      <c r="N18" s="15">
        <v>0.3448</v>
      </c>
    </row>
    <row r="19" spans="1:14" s="11" customFormat="1" x14ac:dyDescent="0.2">
      <c r="A19" s="9" t="s">
        <v>35</v>
      </c>
      <c r="B19" s="9" t="s">
        <v>47</v>
      </c>
      <c r="C19" s="9" t="s">
        <v>48</v>
      </c>
      <c r="D19" s="9" t="s">
        <v>39</v>
      </c>
      <c r="E19" s="9">
        <v>29</v>
      </c>
      <c r="F19" s="9">
        <v>26</v>
      </c>
      <c r="G19" s="9"/>
      <c r="H19" s="10">
        <v>0</v>
      </c>
      <c r="I19" s="9">
        <v>3</v>
      </c>
      <c r="J19" s="10">
        <v>0</v>
      </c>
      <c r="K19" s="9"/>
      <c r="L19" s="10"/>
      <c r="M19" s="9">
        <v>80.680000000000007</v>
      </c>
      <c r="N19" s="15">
        <v>0.75860000000000005</v>
      </c>
    </row>
    <row r="20" spans="1:14" s="11" customFormat="1" x14ac:dyDescent="0.2">
      <c r="A20" s="9" t="str">
        <f>'1'!A17</f>
        <v>TALLER DE ADMINISTRACION</v>
      </c>
      <c r="B20" s="9" t="s">
        <v>44</v>
      </c>
      <c r="C20" s="9" t="str">
        <f>'1'!C17</f>
        <v>104B</v>
      </c>
      <c r="D20" s="9" t="str">
        <f>'1'!D17</f>
        <v>ISIC</v>
      </c>
      <c r="E20" s="9">
        <f>'1'!E17</f>
        <v>24</v>
      </c>
      <c r="F20" s="9">
        <v>23</v>
      </c>
      <c r="G20" s="9"/>
      <c r="H20" s="10">
        <v>0</v>
      </c>
      <c r="I20" s="9">
        <v>1</v>
      </c>
      <c r="J20" s="10">
        <v>0</v>
      </c>
      <c r="K20" s="9"/>
      <c r="L20" s="10">
        <f t="shared" si="1"/>
        <v>0</v>
      </c>
      <c r="M20" s="9">
        <v>76.66</v>
      </c>
      <c r="N20" s="15">
        <v>0.95830000000000004</v>
      </c>
    </row>
    <row r="21" spans="1:14" s="11" customFormat="1" x14ac:dyDescent="0.2">
      <c r="A21" s="9" t="s">
        <v>35</v>
      </c>
      <c r="B21" s="9" t="s">
        <v>47</v>
      </c>
      <c r="C21" s="9" t="s">
        <v>49</v>
      </c>
      <c r="D21" s="9" t="s">
        <v>39</v>
      </c>
      <c r="E21" s="9">
        <v>24</v>
      </c>
      <c r="F21" s="9">
        <v>23</v>
      </c>
      <c r="G21" s="9"/>
      <c r="H21" s="10">
        <v>0</v>
      </c>
      <c r="I21" s="9">
        <f t="shared" si="0"/>
        <v>1</v>
      </c>
      <c r="J21" s="10">
        <v>0</v>
      </c>
      <c r="K21" s="9"/>
      <c r="L21" s="10">
        <f t="shared" si="1"/>
        <v>0</v>
      </c>
      <c r="M21" s="9">
        <v>87.08</v>
      </c>
      <c r="N21" s="15">
        <v>0.875</v>
      </c>
    </row>
    <row r="22" spans="1:14" s="11" customFormat="1" x14ac:dyDescent="0.2">
      <c r="A22" s="9">
        <f>'1'!A19</f>
        <v>0</v>
      </c>
      <c r="B22" s="9"/>
      <c r="C22" s="9">
        <f>'1'!C19</f>
        <v>0</v>
      </c>
      <c r="D22" s="9">
        <f>'1'!D19</f>
        <v>0</v>
      </c>
      <c r="E22" s="9">
        <f>'1'!E19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'1'!A20</f>
        <v>0</v>
      </c>
      <c r="B23" s="9"/>
      <c r="C23" s="9">
        <f>'1'!C20</f>
        <v>0</v>
      </c>
      <c r="D23" s="9">
        <f>'1'!D20</f>
        <v>0</v>
      </c>
      <c r="E23" s="9">
        <f>'1'!E20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'1'!A21</f>
        <v>0</v>
      </c>
      <c r="B24" s="9"/>
      <c r="C24" s="9">
        <f>'1'!C21</f>
        <v>0</v>
      </c>
      <c r="D24" s="9">
        <f>'1'!D21</f>
        <v>0</v>
      </c>
      <c r="E24" s="9">
        <f>'1'!E21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'1'!A22</f>
        <v>0</v>
      </c>
      <c r="B25" s="9"/>
      <c r="C25" s="9">
        <f>'1'!C22</f>
        <v>0</v>
      </c>
      <c r="D25" s="9">
        <f>'1'!D22</f>
        <v>0</v>
      </c>
      <c r="E25" s="9">
        <f>'1'!E22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'1'!A23</f>
        <v>0</v>
      </c>
      <c r="B26" s="9"/>
      <c r="C26" s="9">
        <f>'1'!C23</f>
        <v>0</v>
      </c>
      <c r="D26" s="9">
        <f>'1'!D23</f>
        <v>0</v>
      </c>
      <c r="E26" s="9">
        <f>'1'!E23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x14ac:dyDescent="0.2">
      <c r="A27" s="9">
        <f>'1'!A24</f>
        <v>0</v>
      </c>
      <c r="B27" s="9"/>
      <c r="C27" s="9">
        <f>'1'!C24</f>
        <v>0</v>
      </c>
      <c r="D27" s="9">
        <f>'1'!D24</f>
        <v>0</v>
      </c>
      <c r="E27" s="9">
        <f>'1'!E24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s="11" customFormat="1" x14ac:dyDescent="0.2">
      <c r="A28" s="9">
        <f>'1'!A25</f>
        <v>0</v>
      </c>
      <c r="B28" s="9"/>
      <c r="C28" s="9">
        <f>'1'!C25</f>
        <v>0</v>
      </c>
      <c r="D28" s="9">
        <f>'1'!D25</f>
        <v>0</v>
      </c>
      <c r="E28" s="9">
        <f>'1'!E25</f>
        <v>0</v>
      </c>
      <c r="F28" s="9"/>
      <c r="G28" s="9"/>
      <c r="H28" s="10"/>
      <c r="I28" s="9">
        <f t="shared" si="0"/>
        <v>0</v>
      </c>
      <c r="J28" s="10"/>
      <c r="K28" s="9"/>
      <c r="L28" s="10"/>
      <c r="M28" s="9"/>
      <c r="N28" s="15"/>
    </row>
    <row r="29" spans="1:14" s="11" customFormat="1" x14ac:dyDescent="0.2">
      <c r="A29" s="9">
        <f>'1'!A26</f>
        <v>0</v>
      </c>
      <c r="B29" s="9"/>
      <c r="C29" s="9">
        <f>'1'!C26</f>
        <v>0</v>
      </c>
      <c r="D29" s="9">
        <f>'1'!D26</f>
        <v>0</v>
      </c>
      <c r="E29" s="9">
        <f>'1'!E26</f>
        <v>0</v>
      </c>
      <c r="F29" s="9"/>
      <c r="G29" s="9"/>
      <c r="H29" s="10"/>
      <c r="I29" s="9">
        <f t="shared" si="0"/>
        <v>0</v>
      </c>
      <c r="J29" s="10"/>
      <c r="K29" s="9"/>
      <c r="L29" s="10"/>
      <c r="M29" s="9"/>
      <c r="N29" s="15"/>
    </row>
    <row r="30" spans="1:14" s="11" customFormat="1" ht="16.5" customHeight="1" x14ac:dyDescent="0.2">
      <c r="A30" s="9">
        <f>'1'!A27</f>
        <v>0</v>
      </c>
      <c r="B30" s="9"/>
      <c r="C30" s="9">
        <f>'1'!C27</f>
        <v>0</v>
      </c>
      <c r="D30" s="9">
        <f>'1'!D27</f>
        <v>0</v>
      </c>
      <c r="E30" s="9">
        <f>'1'!E27</f>
        <v>0</v>
      </c>
      <c r="F30" s="9"/>
      <c r="G30" s="9"/>
      <c r="H30" s="10"/>
      <c r="I30" s="9">
        <f t="shared" si="0"/>
        <v>0</v>
      </c>
      <c r="J30" s="10"/>
      <c r="K30" s="9"/>
      <c r="L30" s="10"/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204</v>
      </c>
      <c r="F31" s="17">
        <f>SUM(F14:F30)</f>
        <v>190</v>
      </c>
      <c r="G31" s="17">
        <f>SUM(G14:G30)</f>
        <v>0</v>
      </c>
      <c r="H31" s="18">
        <f>SUM(F31:G31)/E31</f>
        <v>0.93137254901960786</v>
      </c>
      <c r="I31" s="17">
        <f t="shared" si="0"/>
        <v>14</v>
      </c>
      <c r="J31" s="18">
        <f t="shared" ref="J14:J31" si="2">I31/E31</f>
        <v>6.8627450980392163E-2</v>
      </c>
      <c r="K31" s="17">
        <f>SUM(K14:K30)</f>
        <v>0</v>
      </c>
      <c r="L31" s="18">
        <f t="shared" si="1"/>
        <v>0</v>
      </c>
      <c r="M31" s="17">
        <f>AVERAGE(M14:M30)</f>
        <v>77.665000000000006</v>
      </c>
      <c r="N31" s="19">
        <f>AVERAGE(N14:N30)</f>
        <v>0.78083750000000007</v>
      </c>
    </row>
    <row r="33" spans="1:14" ht="120" customHeight="1" x14ac:dyDescent="0.2">
      <c r="A33" s="31" t="s">
        <v>26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5" spans="1:14" x14ac:dyDescent="0.2">
      <c r="A35" s="12"/>
    </row>
    <row r="36" spans="1:14" x14ac:dyDescent="0.2">
      <c r="B36" s="25" t="s">
        <v>27</v>
      </c>
      <c r="C36" s="25"/>
      <c r="D36" s="25"/>
      <c r="G36" s="26" t="s">
        <v>28</v>
      </c>
      <c r="H36" s="26"/>
      <c r="I36" s="26"/>
      <c r="J36" s="26"/>
    </row>
    <row r="37" spans="1:14" ht="62.25" customHeight="1" x14ac:dyDescent="0.2">
      <c r="B37" s="27"/>
      <c r="C37" s="27"/>
      <c r="D37" s="27"/>
      <c r="G37" s="28"/>
      <c r="H37" s="28"/>
      <c r="I37" s="28"/>
      <c r="J37" s="28"/>
    </row>
    <row r="38" spans="1:14" hidden="1" x14ac:dyDescent="0.2">
      <c r="A38" s="21" t="e">
        <v>#REF!</v>
      </c>
      <c r="B38" s="21"/>
      <c r="C38" s="6"/>
      <c r="E38" s="21"/>
      <c r="F38" s="21"/>
      <c r="G38" s="21"/>
      <c r="H38" s="21"/>
    </row>
    <row r="39" spans="1:14" hidden="1" x14ac:dyDescent="0.2"/>
    <row r="40" spans="1:14" ht="45" customHeight="1" x14ac:dyDescent="0.2">
      <c r="B40" s="22" t="str">
        <f>B10</f>
        <v xml:space="preserve">  MCA. LILIANA IRASEMA AGUIRRE CARDOZA</v>
      </c>
      <c r="C40" s="22"/>
      <c r="D40" s="22"/>
      <c r="E40" s="13"/>
      <c r="F40" s="13"/>
      <c r="G40" s="22" t="s">
        <v>50</v>
      </c>
      <c r="H40" s="22"/>
      <c r="I40" s="22"/>
      <c r="J40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3:N33"/>
    <mergeCell ref="B37:D37"/>
    <mergeCell ref="G37:J37"/>
    <mergeCell ref="B36:D36"/>
    <mergeCell ref="G36:J36"/>
    <mergeCell ref="A38:B38"/>
    <mergeCell ref="E38:H38"/>
    <mergeCell ref="B40:D40"/>
    <mergeCell ref="G40:J4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 23 - Ene 24</v>
      </c>
      <c r="M8" s="28"/>
      <c r="N8" s="28"/>
    </row>
    <row r="10" spans="1:14" x14ac:dyDescent="0.2">
      <c r="A10" s="4" t="s">
        <v>8</v>
      </c>
      <c r="B10" s="28" t="str">
        <f>'1'!B10</f>
        <v xml:space="preserve">  MCA. LILIANA IRASEMA AGUIRRE CARDOZA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PLANEACION FINANCIERA</v>
      </c>
      <c r="B14" s="9"/>
      <c r="C14" s="9" t="str">
        <f>'1'!C14</f>
        <v>701A</v>
      </c>
      <c r="D14" s="9" t="str">
        <f>'1'!D14</f>
        <v>IIND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DE COSTOS</v>
      </c>
      <c r="B15" s="9"/>
      <c r="C15" s="9" t="str">
        <f>'1'!C15</f>
        <v>501A</v>
      </c>
      <c r="D15" s="9" t="str">
        <f>'1'!D15</f>
        <v>IIND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TALLER DE ADMINISTRACION</v>
      </c>
      <c r="B16" s="9"/>
      <c r="C16" s="9" t="str">
        <f>'1'!C16</f>
        <v>104A</v>
      </c>
      <c r="D16" s="9" t="str">
        <f>'1'!D16</f>
        <v>ISIC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ADMINISTRACION</v>
      </c>
      <c r="B17" s="9"/>
      <c r="C17" s="9" t="str">
        <f>'1'!C17</f>
        <v>104B</v>
      </c>
      <c r="D17" s="9" t="str">
        <f>'1'!D17</f>
        <v>ISIC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40" t="str">
        <f>B10</f>
        <v xml:space="preserve">  MCA. LILIANA IRASEMA AGUIRRE CARDOZA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 23 - Ene 24</v>
      </c>
      <c r="M8" s="28"/>
      <c r="N8" s="28"/>
    </row>
    <row r="10" spans="1:14" x14ac:dyDescent="0.2">
      <c r="A10" s="4" t="s">
        <v>8</v>
      </c>
      <c r="B10" s="28" t="str">
        <f>'1'!B10</f>
        <v xml:space="preserve">  MCA. LILIANA IRASEMA AGUIRRE CARDOZA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PLANEACION FINANCIERA</v>
      </c>
      <c r="B14" s="9"/>
      <c r="C14" s="9" t="str">
        <f>'1'!C14</f>
        <v>701A</v>
      </c>
      <c r="D14" s="9" t="str">
        <f>'1'!D14</f>
        <v>IIND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DE COSTOS</v>
      </c>
      <c r="B15" s="9"/>
      <c r="C15" s="9" t="str">
        <f>'1'!C15</f>
        <v>501A</v>
      </c>
      <c r="D15" s="9" t="str">
        <f>'1'!D15</f>
        <v>IIND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TALLER DE ADMINISTRACION</v>
      </c>
      <c r="B16" s="9"/>
      <c r="C16" s="9" t="str">
        <f>'1'!C16</f>
        <v>104A</v>
      </c>
      <c r="D16" s="9" t="str">
        <f>'1'!D16</f>
        <v>ISIC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ADMINISTRACION</v>
      </c>
      <c r="B17" s="9"/>
      <c r="C17" s="9" t="str">
        <f>'1'!C17</f>
        <v>104B</v>
      </c>
      <c r="D17" s="9" t="str">
        <f>'1'!D17</f>
        <v>ISIC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40" t="str">
        <f>B10</f>
        <v xml:space="preserve">  MCA. LILIANA IRASEMA AGUIRRE CARDOZA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4" sqref="A14:D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 23 - Ene 24</v>
      </c>
      <c r="M8" s="28"/>
      <c r="N8" s="28"/>
    </row>
    <row r="10" spans="1:14" x14ac:dyDescent="0.2">
      <c r="A10" s="4" t="s">
        <v>8</v>
      </c>
      <c r="B10" s="28" t="str">
        <f>'1'!B10</f>
        <v xml:space="preserve">  MCA. LILIANA IRASEMA AGUIRRE CARDOZA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">
        <v>31</v>
      </c>
      <c r="B14" s="9"/>
      <c r="C14" s="9" t="s">
        <v>32</v>
      </c>
      <c r="D14" s="9" t="s">
        <v>38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">
      <c r="A15" s="9" t="s">
        <v>33</v>
      </c>
      <c r="B15" s="9"/>
      <c r="C15" s="9" t="s">
        <v>34</v>
      </c>
      <c r="D15" s="9" t="s">
        <v>38</v>
      </c>
      <c r="E15" s="9">
        <f>'1'!E15</f>
        <v>25</v>
      </c>
      <c r="F15" s="9"/>
      <c r="G15" s="9"/>
      <c r="H15" s="10">
        <f t="shared" ref="H15:H27" si="3">(F15+G15)/E15</f>
        <v>0</v>
      </c>
      <c r="I15" s="9">
        <f t="shared" si="0"/>
        <v>25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">
        <v>35</v>
      </c>
      <c r="B16" s="9"/>
      <c r="C16" s="9" t="s">
        <v>36</v>
      </c>
      <c r="D16" s="9" t="s">
        <v>39</v>
      </c>
      <c r="E16" s="9">
        <f>'1'!E16</f>
        <v>29</v>
      </c>
      <c r="F16" s="9"/>
      <c r="G16" s="9"/>
      <c r="H16" s="10">
        <f t="shared" si="3"/>
        <v>0</v>
      </c>
      <c r="I16" s="9">
        <f t="shared" si="0"/>
        <v>29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">
        <v>35</v>
      </c>
      <c r="B17" s="9"/>
      <c r="C17" s="9" t="s">
        <v>37</v>
      </c>
      <c r="D17" s="9" t="s">
        <v>39</v>
      </c>
      <c r="E17" s="9">
        <f>'1'!E17</f>
        <v>24</v>
      </c>
      <c r="F17" s="9"/>
      <c r="G17" s="9"/>
      <c r="H17" s="10">
        <f t="shared" si="3"/>
        <v>0</v>
      </c>
      <c r="I17" s="9">
        <f t="shared" si="0"/>
        <v>24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78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40" t="str">
        <f>B10</f>
        <v xml:space="preserve">  MCA. LILIANA IRASEMA AGUIRRE CARDOZA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DE JESUS CANO BUSTAMANTE</cp:lastModifiedBy>
  <cp:revision/>
  <dcterms:created xsi:type="dcterms:W3CDTF">2021-11-22T14:45:25Z</dcterms:created>
  <dcterms:modified xsi:type="dcterms:W3CDTF">2024-01-15T07:42:43Z</dcterms:modified>
  <cp:category/>
  <cp:contentStatus/>
</cp:coreProperties>
</file>