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FORMATOS SGI  SEPT 23-ENE 24\"/>
    </mc:Choice>
  </mc:AlternateContent>
  <xr:revisionPtr revIDLastSave="0" documentId="13_ncr:1_{63C2DF74-5F33-49CD-AABE-38206D80EB3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E16" i="25"/>
  <c r="E15" i="25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A22" i="24"/>
  <c r="I21" i="24"/>
  <c r="E20" i="24"/>
  <c r="I20" i="24" s="1"/>
  <c r="D20" i="24"/>
  <c r="C20" i="24"/>
  <c r="A20" i="24"/>
  <c r="E18" i="24"/>
  <c r="I18" i="24" s="1"/>
  <c r="D18" i="24"/>
  <c r="A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8" i="22"/>
  <c r="C18" i="22"/>
  <c r="D18" i="22"/>
  <c r="E18" i="22"/>
  <c r="A20" i="22"/>
  <c r="C20" i="22"/>
  <c r="D20" i="22"/>
  <c r="E20" i="22"/>
  <c r="L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I26" i="22" s="1"/>
  <c r="A27" i="22"/>
  <c r="C27" i="22"/>
  <c r="D27" i="22"/>
  <c r="E27" i="22"/>
  <c r="A28" i="22"/>
  <c r="C28" i="22"/>
  <c r="D28" i="22"/>
  <c r="E28" i="22"/>
  <c r="A29" i="22"/>
  <c r="C29" i="22"/>
  <c r="D29" i="22"/>
  <c r="E29" i="22"/>
  <c r="A30" i="22"/>
  <c r="C30" i="22"/>
  <c r="D30" i="22"/>
  <c r="E30" i="22"/>
  <c r="C14" i="22"/>
  <c r="D14" i="22"/>
  <c r="E14" i="22"/>
  <c r="A14" i="22"/>
  <c r="B10" i="22"/>
  <c r="B40" i="22" s="1"/>
  <c r="L8" i="22"/>
  <c r="H8" i="22"/>
  <c r="E8" i="22"/>
  <c r="N31" i="22"/>
  <c r="M31" i="22"/>
  <c r="K31" i="22"/>
  <c r="G31" i="22"/>
  <c r="F31" i="22"/>
  <c r="I23" i="22"/>
  <c r="B37" i="10"/>
  <c r="N28" i="10"/>
  <c r="M28" i="10"/>
  <c r="K28" i="10"/>
  <c r="G28" i="10"/>
  <c r="F28" i="10"/>
  <c r="E28" i="10"/>
  <c r="L17" i="10"/>
  <c r="I17" i="10"/>
  <c r="J17" i="10" s="1"/>
  <c r="L16" i="10"/>
  <c r="I16" i="10"/>
  <c r="J16" i="10" s="1"/>
  <c r="L15" i="10"/>
  <c r="H15" i="10"/>
  <c r="L14" i="10"/>
  <c r="H14" i="10"/>
  <c r="I16" i="22" l="1"/>
  <c r="L20" i="22"/>
  <c r="I24" i="22"/>
  <c r="I28" i="22"/>
  <c r="I18" i="22"/>
  <c r="I22" i="22"/>
  <c r="I27" i="22"/>
  <c r="I14" i="22"/>
  <c r="L18" i="22"/>
  <c r="I30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8" i="24"/>
  <c r="L20" i="24"/>
  <c r="L21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1" i="22"/>
  <c r="I25" i="22"/>
  <c r="I29" i="22"/>
  <c r="L14" i="22"/>
  <c r="E31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<sst xmlns="http://schemas.openxmlformats.org/spreadsheetml/2006/main" count="236" uniqueCount="55">
  <si>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</si>
  <si>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</si>
  <si>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</si>
  <si>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</si>
  <si>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</si>
  <si>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</si>
  <si>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</si>
  <si>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</si>
  <si>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</si>
  <si>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</si>
  <si>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</si>
  <si>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</si>
  <si>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</si>
  <si>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</si>
  <si>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</si>
  <si>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</si>
  <si>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</si>
  <si>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</si>
  <si>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</si>
  <si>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</si>
  <si>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</si>
  <si>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</si>
  <si>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</si>
  <si>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</si>
  <si>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</si>
  <si>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</si>
  <si>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</si>
  <si>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</si>
  <si>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</si>
  <si>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</si>
  <si>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</si>
  <si>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PLANEACION FINANCIERA</t>
  </si>
  <si>
    <t>701A</t>
  </si>
  <si>
    <t>GESTION DE COSTOS</t>
  </si>
  <si>
    <t>501A</t>
  </si>
  <si>
    <t>TALLER DE ADMINISTRACION</t>
  </si>
  <si>
    <t>104A</t>
  </si>
  <si>
    <t>104B</t>
  </si>
  <si>
    <t>IIND</t>
  </si>
  <si>
    <t>ISIC</t>
  </si>
  <si>
    <t xml:space="preserve">  LICENCIATURA EN ADMINISTRACION</t>
  </si>
  <si>
    <t>Sept 23 - Ene 24</t>
  </si>
  <si>
    <t xml:space="preserve">  MCA. LILIANA IRASEMA AGUIRRE CARDOZA</t>
  </si>
  <si>
    <t>LC. MANUEL DE JESUS CANO BUSTAMANTE</t>
  </si>
  <si>
    <t>II</t>
  </si>
  <si>
    <t>701-A</t>
  </si>
  <si>
    <t>501-A</t>
  </si>
  <si>
    <t>III</t>
  </si>
  <si>
    <t>104-A</t>
  </si>
  <si>
    <t>104-B</t>
  </si>
  <si>
    <t>L.C. MANUEL DE JESUS CANO BUSTAMANTE</t>
  </si>
  <si>
    <t>LICENCIATURA EN ADMINISTRACION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</si>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</sst>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24</v>
      </c>
      <c r="F14" s="9"/>
      <c r="G14" s="9"/>
      <c r="H14" s="10">
        <f t="shared" ref="H14:H15" si="0">F14/E14</f>
        <v>0</v>
      </c>
      <c r="I14" s="9">
        <v>0</v>
      </c>
      <c r="J14" s="10"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v>25</v>
      </c>
      <c r="F15" s="9"/>
      <c r="G15" s="9"/>
      <c r="H15" s="10">
        <f t="shared" si="0"/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">
        <v>35</v>
      </c>
      <c r="B16" s="9">
        <v>1</v>
      </c>
      <c r="C16" s="9" t="s">
        <v>36</v>
      </c>
      <c r="D16" s="9" t="s">
        <v>39</v>
      </c>
      <c r="E16" s="9">
        <v>29</v>
      </c>
      <c r="F16" s="9">
        <v>29</v>
      </c>
      <c r="G16" s="9"/>
      <c r="H16" s="10">
        <v>0</v>
      </c>
      <c r="I16" s="9">
        <f t="shared" ref="I16:I28" si="2">(E16-SUM(F16:G16))-K16</f>
        <v>0</v>
      </c>
      <c r="J16" s="10">
        <f t="shared" ref="J16:J28" si="3">I16/E16</f>
        <v>0</v>
      </c>
      <c r="K16" s="9"/>
      <c r="L16" s="10">
        <f t="shared" si="1"/>
        <v>0</v>
      </c>
      <c r="M16" s="9">
        <v>86.2</v>
      </c>
      <c r="N16" s="15">
        <v>0.58620000000000005</v>
      </c>
    </row>
    <row r="17" spans="1:14" s="11" customFormat="1" x14ac:dyDescent="0.2">
      <c r="A17" s="9" t="s">
        <v>35</v>
      </c>
      <c r="B17" s="9">
        <v>1</v>
      </c>
      <c r="C17" s="9" t="s">
        <v>37</v>
      </c>
      <c r="D17" s="9" t="s">
        <v>39</v>
      </c>
      <c r="E17" s="9">
        <v>24</v>
      </c>
      <c r="F17" s="9">
        <v>24</v>
      </c>
      <c r="G17" s="9"/>
      <c r="H17" s="10">
        <v>0</v>
      </c>
      <c r="I17" s="9">
        <f t="shared" si="2"/>
        <v>0</v>
      </c>
      <c r="J17" s="10">
        <f t="shared" si="3"/>
        <v>0</v>
      </c>
      <c r="K17" s="9"/>
      <c r="L17" s="10">
        <f t="shared" si="1"/>
        <v>0</v>
      </c>
      <c r="M17" s="9">
        <v>86.45</v>
      </c>
      <c r="N17" s="15">
        <v>0.75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53</v>
      </c>
      <c r="G28" s="17">
        <f>SUM(G14:G27)</f>
        <v>0</v>
      </c>
      <c r="H28" s="18">
        <f>SUM(F28:G28)/E28</f>
        <v>0.51960784313725494</v>
      </c>
      <c r="I28" s="17">
        <f t="shared" si="2"/>
        <v>49</v>
      </c>
      <c r="J28" s="18">
        <f t="shared" si="3"/>
        <v>0.48039215686274511</v>
      </c>
      <c r="K28" s="17">
        <f>SUM(K14:K27)</f>
        <v>0</v>
      </c>
      <c r="L28" s="18">
        <f t="shared" si="1"/>
        <v>0</v>
      </c>
      <c r="M28" s="17">
        <f>AVERAGE(M14:M27)</f>
        <v>43.162500000000001</v>
      </c>
      <c r="N28" s="19">
        <f>AVERAGE(N14:N27)</f>
        <v>0.33405000000000001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 MCA. LILIANA IRASEMA AGUIRRE CARDOZA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opLeftCell="A29" zoomScaleNormal="10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51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PLANEACION FINANCIERA</v>
      </c>
      <c r="B14" s="9" t="s">
        <v>21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31" si="0">(E14-SUM(F14:G14))-K14</f>
        <v>2</v>
      </c>
      <c r="J14" s="10">
        <v>0</v>
      </c>
      <c r="K14" s="9"/>
      <c r="L14" s="10">
        <f t="shared" ref="L14:L31" si="1">K14/E14</f>
        <v>0</v>
      </c>
      <c r="M14" s="9">
        <v>81.16</v>
      </c>
      <c r="N14" s="15">
        <v>0.875</v>
      </c>
    </row>
    <row r="15" spans="1:14" s="11" customFormat="1" x14ac:dyDescent="0.2">
      <c r="A15" s="9" t="s">
        <v>31</v>
      </c>
      <c r="B15" s="9" t="s">
        <v>44</v>
      </c>
      <c r="C15" s="9" t="s">
        <v>45</v>
      </c>
      <c r="D15" s="9" t="s">
        <v>38</v>
      </c>
      <c r="E15" s="9">
        <v>24</v>
      </c>
      <c r="F15" s="9">
        <v>22</v>
      </c>
      <c r="G15" s="9"/>
      <c r="H15" s="10">
        <v>0</v>
      </c>
      <c r="I15" s="9">
        <v>2</v>
      </c>
      <c r="J15" s="10">
        <v>0</v>
      </c>
      <c r="K15" s="9"/>
      <c r="L15" s="10"/>
      <c r="M15" s="9">
        <v>80.2</v>
      </c>
      <c r="N15" s="15">
        <v>0.875</v>
      </c>
    </row>
    <row r="16" spans="1:14" s="11" customFormat="1" x14ac:dyDescent="0.2">
      <c r="A16" s="9" t="str">
        <f>'1'!A15</f>
        <v>GESTION DE COSTOS</v>
      </c>
      <c r="B16" s="9" t="s">
        <v>21</v>
      </c>
      <c r="C16" s="9" t="str">
        <f>'1'!C15</f>
        <v>501A</v>
      </c>
      <c r="D16" s="9" t="str">
        <f>'1'!D15</f>
        <v>IIND</v>
      </c>
      <c r="E16" s="9">
        <f>'1'!E15</f>
        <v>25</v>
      </c>
      <c r="F16" s="9">
        <v>23</v>
      </c>
      <c r="G16" s="9"/>
      <c r="H16" s="10">
        <v>0</v>
      </c>
      <c r="I16" s="9">
        <f t="shared" si="0"/>
        <v>2</v>
      </c>
      <c r="J16" s="10">
        <v>0</v>
      </c>
      <c r="K16" s="9"/>
      <c r="L16" s="10">
        <f t="shared" si="1"/>
        <v>0</v>
      </c>
      <c r="M16" s="9">
        <v>73.72</v>
      </c>
      <c r="N16" s="15">
        <v>0.76</v>
      </c>
    </row>
    <row r="17" spans="1:14" s="11" customFormat="1" x14ac:dyDescent="0.2">
      <c r="A17" s="9" t="s">
        <v>33</v>
      </c>
      <c r="B17" s="9" t="s">
        <v>44</v>
      </c>
      <c r="C17" s="9" t="s">
        <v>46</v>
      </c>
      <c r="D17" s="9" t="s">
        <v>38</v>
      </c>
      <c r="E17" s="9">
        <v>25</v>
      </c>
      <c r="F17" s="9">
        <v>23</v>
      </c>
      <c r="G17" s="9"/>
      <c r="H17" s="10">
        <v>0</v>
      </c>
      <c r="I17" s="9">
        <v>2</v>
      </c>
      <c r="J17" s="10">
        <v>0</v>
      </c>
      <c r="K17" s="9"/>
      <c r="L17" s="10"/>
      <c r="M17" s="9">
        <v>70.959999999999994</v>
      </c>
      <c r="N17" s="15">
        <v>0.8</v>
      </c>
    </row>
    <row r="18" spans="1:14" s="11" customFormat="1" x14ac:dyDescent="0.2">
      <c r="A18" s="9" t="str">
        <f>'1'!A16</f>
        <v>TALLER DE ADMINISTRACION</v>
      </c>
      <c r="B18" s="9" t="s">
        <v>44</v>
      </c>
      <c r="C18" s="9" t="str">
        <f>'1'!C16</f>
        <v>104A</v>
      </c>
      <c r="D18" s="9" t="str">
        <f>'1'!D16</f>
        <v>ISIC</v>
      </c>
      <c r="E18" s="9">
        <f>'1'!E16</f>
        <v>29</v>
      </c>
      <c r="F18" s="9">
        <v>28</v>
      </c>
      <c r="G18" s="9"/>
      <c r="H18" s="10">
        <v>0</v>
      </c>
      <c r="I18" s="9">
        <f t="shared" si="0"/>
        <v>1</v>
      </c>
      <c r="J18" s="10">
        <v>0</v>
      </c>
      <c r="K18" s="9"/>
      <c r="L18" s="10">
        <f t="shared" si="1"/>
        <v>0</v>
      </c>
      <c r="M18" s="9">
        <v>70.86</v>
      </c>
      <c r="N18" s="15">
        <v>0.3448</v>
      </c>
    </row>
    <row r="19" spans="1:14" s="11" customFormat="1" x14ac:dyDescent="0.2">
      <c r="A19" s="9" t="s">
        <v>35</v>
      </c>
      <c r="B19" s="9" t="s">
        <v>47</v>
      </c>
      <c r="C19" s="9" t="s">
        <v>48</v>
      </c>
      <c r="D19" s="9" t="s">
        <v>39</v>
      </c>
      <c r="E19" s="9">
        <v>29</v>
      </c>
      <c r="F19" s="9">
        <v>26</v>
      </c>
      <c r="G19" s="9"/>
      <c r="H19" s="10">
        <v>0</v>
      </c>
      <c r="I19" s="9">
        <v>3</v>
      </c>
      <c r="J19" s="10">
        <v>0</v>
      </c>
      <c r="K19" s="9"/>
      <c r="L19" s="10"/>
      <c r="M19" s="9">
        <v>80.680000000000007</v>
      </c>
      <c r="N19" s="15">
        <v>0.75860000000000005</v>
      </c>
    </row>
    <row r="20" spans="1:14" s="11" customFormat="1" x14ac:dyDescent="0.2">
      <c r="A20" s="9" t="str">
        <f>'1'!A17</f>
        <v>TALLER DE ADMINISTRACION</v>
      </c>
      <c r="B20" s="9" t="s">
        <v>44</v>
      </c>
      <c r="C20" s="9" t="str">
        <f>'1'!C17</f>
        <v>104B</v>
      </c>
      <c r="D20" s="9" t="str">
        <f>'1'!D17</f>
        <v>ISIC</v>
      </c>
      <c r="E20" s="9">
        <f>'1'!E17</f>
        <v>24</v>
      </c>
      <c r="F20" s="9">
        <v>23</v>
      </c>
      <c r="G20" s="9"/>
      <c r="H20" s="10">
        <v>0</v>
      </c>
      <c r="I20" s="9">
        <v>1</v>
      </c>
      <c r="J20" s="10">
        <v>0</v>
      </c>
      <c r="K20" s="9"/>
      <c r="L20" s="10">
        <f t="shared" si="1"/>
        <v>0</v>
      </c>
      <c r="M20" s="9">
        <v>76.66</v>
      </c>
      <c r="N20" s="15">
        <v>0.95830000000000004</v>
      </c>
    </row>
    <row r="21" spans="1:14" s="11" customFormat="1" x14ac:dyDescent="0.2">
      <c r="A21" s="9" t="s">
        <v>35</v>
      </c>
      <c r="B21" s="9" t="s">
        <v>47</v>
      </c>
      <c r="C21" s="9" t="s">
        <v>49</v>
      </c>
      <c r="D21" s="9" t="s">
        <v>39</v>
      </c>
      <c r="E21" s="9">
        <v>24</v>
      </c>
      <c r="F21" s="9">
        <v>23</v>
      </c>
      <c r="G21" s="9"/>
      <c r="H21" s="10">
        <v>0</v>
      </c>
      <c r="I21" s="9">
        <f t="shared" si="0"/>
        <v>1</v>
      </c>
      <c r="J21" s="10">
        <v>0</v>
      </c>
      <c r="K21" s="9"/>
      <c r="L21" s="10">
        <f t="shared" si="1"/>
        <v>0</v>
      </c>
      <c r="M21" s="9">
        <v>87.08</v>
      </c>
      <c r="N21" s="15">
        <v>0.875</v>
      </c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0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0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204</v>
      </c>
      <c r="F31" s="17">
        <f>SUM(F14:F30)</f>
        <v>190</v>
      </c>
      <c r="G31" s="17">
        <f>SUM(G14:G30)</f>
        <v>0</v>
      </c>
      <c r="H31" s="18">
        <f>SUM(F31:G31)/E31</f>
        <v>0.93137254901960786</v>
      </c>
      <c r="I31" s="17">
        <f t="shared" si="0"/>
        <v>14</v>
      </c>
      <c r="J31" s="18">
        <f t="shared" ref="J31" si="2">I31/E31</f>
        <v>6.8627450980392163E-2</v>
      </c>
      <c r="K31" s="17">
        <f>SUM(K14:K30)</f>
        <v>0</v>
      </c>
      <c r="L31" s="18">
        <f t="shared" si="1"/>
        <v>0</v>
      </c>
      <c r="M31" s="17">
        <f>AVERAGE(M14:M30)</f>
        <v>77.665000000000006</v>
      </c>
      <c r="N31" s="19">
        <f>AVERAGE(N14:N30)</f>
        <v>0.78083750000000007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39" t="str">
        <f>B10</f>
        <v xml:space="preserve">  MCA. LILIANA IRASEMA AGUIRRE CARDOZA</v>
      </c>
      <c r="C40" s="39"/>
      <c r="D40" s="39"/>
      <c r="E40" s="13"/>
      <c r="F40" s="13"/>
      <c r="G40" s="39" t="s">
        <v>50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51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PLANEACION FINANCIERA</v>
      </c>
      <c r="B14" s="9" t="s">
        <v>47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28" si="0">(E14-SUM(F14:G14))-K14</f>
        <v>2</v>
      </c>
      <c r="J14" s="10">
        <v>0</v>
      </c>
      <c r="K14" s="9"/>
      <c r="L14" s="10">
        <f t="shared" ref="L14:L28" si="1">K14/E14</f>
        <v>0</v>
      </c>
      <c r="M14" s="9">
        <v>80.95</v>
      </c>
      <c r="N14" s="15">
        <v>0.91659999999999997</v>
      </c>
    </row>
    <row r="15" spans="1:14" s="11" customFormat="1" x14ac:dyDescent="0.2">
      <c r="A15" s="9" t="str">
        <f>'1'!A15</f>
        <v>GESTION DE COSTOS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v>0</v>
      </c>
      <c r="I15" s="9">
        <f t="shared" si="0"/>
        <v>2</v>
      </c>
      <c r="J15" s="10">
        <v>0</v>
      </c>
      <c r="K15" s="9"/>
      <c r="L15" s="10">
        <f t="shared" si="1"/>
        <v>0</v>
      </c>
      <c r="M15" s="9">
        <v>80.52</v>
      </c>
      <c r="N15" s="15">
        <v>0.84</v>
      </c>
    </row>
    <row r="16" spans="1:14" s="11" customFormat="1" x14ac:dyDescent="0.2">
      <c r="A16" s="9" t="str">
        <f>'1'!A16</f>
        <v>TALLER DE ADMINISTRACION</v>
      </c>
      <c r="B16" s="9" t="s">
        <v>52</v>
      </c>
      <c r="C16" s="9" t="str">
        <f>'1'!C16</f>
        <v>104A</v>
      </c>
      <c r="D16" s="9" t="str">
        <f>'1'!D16</f>
        <v>ISIC</v>
      </c>
      <c r="E16" s="9">
        <f>'1'!E16</f>
        <v>29</v>
      </c>
      <c r="F16" s="9">
        <v>26</v>
      </c>
      <c r="G16" s="9"/>
      <c r="H16" s="10">
        <v>0</v>
      </c>
      <c r="I16" s="9">
        <f t="shared" si="0"/>
        <v>3</v>
      </c>
      <c r="J16" s="10">
        <v>0</v>
      </c>
      <c r="K16" s="9"/>
      <c r="L16" s="10">
        <f t="shared" si="1"/>
        <v>0</v>
      </c>
      <c r="M16" s="9">
        <v>82.44</v>
      </c>
      <c r="N16" s="15">
        <v>0.82750000000000001</v>
      </c>
    </row>
    <row r="17" spans="1:14" s="11" customFormat="1" x14ac:dyDescent="0.2">
      <c r="A17" s="9" t="str">
        <f>'1'!A17</f>
        <v>TALLER DE ADMINISTRACION</v>
      </c>
      <c r="B17" s="9" t="s">
        <v>52</v>
      </c>
      <c r="C17" s="9" t="str">
        <f>'1'!C17</f>
        <v>104B</v>
      </c>
      <c r="D17" s="9" t="str">
        <f>'1'!D17</f>
        <v>ISIC</v>
      </c>
      <c r="E17" s="9">
        <f>'1'!E17</f>
        <v>24</v>
      </c>
      <c r="F17" s="9">
        <v>23</v>
      </c>
      <c r="G17" s="9"/>
      <c r="H17" s="10">
        <v>0</v>
      </c>
      <c r="I17" s="9">
        <f t="shared" si="0"/>
        <v>1</v>
      </c>
      <c r="J17" s="10">
        <v>0</v>
      </c>
      <c r="K17" s="9"/>
      <c r="L17" s="10">
        <f t="shared" si="1"/>
        <v>0</v>
      </c>
      <c r="M17" s="9">
        <v>87.37</v>
      </c>
      <c r="N17" s="15">
        <v>0.91659999999999997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94</v>
      </c>
      <c r="G28" s="17">
        <f>SUM(G14:G27)</f>
        <v>0</v>
      </c>
      <c r="H28" s="18">
        <f>SUM(F28:G28)/E28</f>
        <v>0.92156862745098034</v>
      </c>
      <c r="I28" s="17">
        <f t="shared" si="0"/>
        <v>8</v>
      </c>
      <c r="J28" s="18">
        <f t="shared" si="3"/>
        <v>7.8431372549019607E-2</v>
      </c>
      <c r="K28" s="17">
        <f>SUM(K14:K27)</f>
        <v>0</v>
      </c>
      <c r="L28" s="18">
        <f t="shared" si="1"/>
        <v>0</v>
      </c>
      <c r="M28" s="17">
        <f>AVERAGE(M14:M27)</f>
        <v>82.82</v>
      </c>
      <c r="N28" s="19">
        <f>AVERAGE(N14:N27)</f>
        <v>0.87517499999999993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 MCA. LILIANA IRASEMA AGUIRRE CARDOZA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110" zoomScaleNormal="110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51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PLANEACION FINANCIERA</v>
      </c>
      <c r="B14" s="9" t="s">
        <v>52</v>
      </c>
      <c r="C14" s="9" t="str">
        <f>'1'!C14</f>
        <v>701A</v>
      </c>
      <c r="D14" s="9" t="str">
        <f>'1'!D14</f>
        <v>IIND</v>
      </c>
      <c r="E14" s="9">
        <f>'1'!E14</f>
        <v>24</v>
      </c>
      <c r="F14" s="9">
        <v>22</v>
      </c>
      <c r="G14" s="9"/>
      <c r="H14" s="10">
        <v>0</v>
      </c>
      <c r="I14" s="9">
        <f t="shared" ref="I14:I31" si="0">(E14-SUM(F14:G14))-K14</f>
        <v>2</v>
      </c>
      <c r="J14" s="10">
        <v>0</v>
      </c>
      <c r="K14" s="9"/>
      <c r="L14" s="10">
        <f t="shared" ref="L14:L31" si="1">K14/E14</f>
        <v>0</v>
      </c>
      <c r="M14" s="9">
        <v>80.16</v>
      </c>
      <c r="N14" s="15">
        <v>0.70830000000000004</v>
      </c>
    </row>
    <row r="15" spans="1:14" s="11" customFormat="1" ht="14.25" customHeight="1" x14ac:dyDescent="0.2">
      <c r="A15" s="9" t="s">
        <v>31</v>
      </c>
      <c r="B15" s="9" t="s">
        <v>53</v>
      </c>
      <c r="C15" s="9" t="s">
        <v>45</v>
      </c>
      <c r="D15" s="9" t="s">
        <v>38</v>
      </c>
      <c r="E15" s="9">
        <v>24</v>
      </c>
      <c r="F15" s="9">
        <v>22</v>
      </c>
      <c r="G15" s="9"/>
      <c r="H15" s="10">
        <v>0</v>
      </c>
      <c r="I15" s="9">
        <v>2</v>
      </c>
      <c r="J15" s="10">
        <v>0</v>
      </c>
      <c r="K15" s="9"/>
      <c r="L15" s="10">
        <v>0</v>
      </c>
      <c r="M15" s="9">
        <v>80.41</v>
      </c>
      <c r="N15" s="15">
        <v>0.70830000000000004</v>
      </c>
    </row>
    <row r="16" spans="1:14" s="11" customFormat="1" x14ac:dyDescent="0.2">
      <c r="A16" s="9" t="str">
        <f>'1'!A15</f>
        <v>GESTION DE COSTOS</v>
      </c>
      <c r="B16" s="9" t="s">
        <v>52</v>
      </c>
      <c r="C16" s="9" t="str">
        <f>'1'!C15</f>
        <v>501A</v>
      </c>
      <c r="D16" s="9" t="str">
        <f>'1'!D15</f>
        <v>IIND</v>
      </c>
      <c r="E16" s="9">
        <f>'1'!E15</f>
        <v>25</v>
      </c>
      <c r="F16" s="9">
        <v>23</v>
      </c>
      <c r="G16" s="9"/>
      <c r="H16" s="10">
        <v>0</v>
      </c>
      <c r="I16" s="9">
        <f t="shared" si="0"/>
        <v>2</v>
      </c>
      <c r="J16" s="10">
        <v>0</v>
      </c>
      <c r="K16" s="9"/>
      <c r="L16" s="10">
        <v>0</v>
      </c>
      <c r="M16" s="9">
        <v>82.16</v>
      </c>
      <c r="N16" s="15">
        <v>0.88</v>
      </c>
    </row>
    <row r="17" spans="1:14" s="11" customFormat="1" ht="12.75" customHeight="1" x14ac:dyDescent="0.2">
      <c r="A17" s="9" t="s">
        <v>33</v>
      </c>
      <c r="B17" s="9" t="s">
        <v>53</v>
      </c>
      <c r="C17" s="9" t="s">
        <v>46</v>
      </c>
      <c r="D17" s="9" t="s">
        <v>38</v>
      </c>
      <c r="E17" s="9">
        <v>25</v>
      </c>
      <c r="F17" s="9">
        <v>23</v>
      </c>
      <c r="G17" s="9"/>
      <c r="H17" s="10">
        <v>0</v>
      </c>
      <c r="I17" s="9">
        <v>2</v>
      </c>
      <c r="J17" s="10">
        <v>0</v>
      </c>
      <c r="K17" s="9"/>
      <c r="L17" s="10">
        <v>0</v>
      </c>
      <c r="M17" s="9">
        <v>82.76</v>
      </c>
      <c r="N17" s="15">
        <v>0.92</v>
      </c>
    </row>
    <row r="18" spans="1:14" s="11" customFormat="1" ht="15" customHeight="1" x14ac:dyDescent="0.2">
      <c r="A18" s="9" t="str">
        <f>'1'!A16</f>
        <v>TALLER DE ADMINISTRACION</v>
      </c>
      <c r="B18" s="9" t="s">
        <v>53</v>
      </c>
      <c r="C18" s="9" t="s">
        <v>48</v>
      </c>
      <c r="D18" s="9" t="str">
        <f>'1'!D16</f>
        <v>ISIC</v>
      </c>
      <c r="E18" s="9">
        <f>'1'!E16</f>
        <v>29</v>
      </c>
      <c r="F18" s="9">
        <v>28</v>
      </c>
      <c r="G18" s="9"/>
      <c r="H18" s="10">
        <v>0</v>
      </c>
      <c r="I18" s="9">
        <f t="shared" si="0"/>
        <v>1</v>
      </c>
      <c r="J18" s="10">
        <v>0</v>
      </c>
      <c r="K18" s="9"/>
      <c r="L18" s="10">
        <f t="shared" si="1"/>
        <v>0</v>
      </c>
      <c r="M18" s="9">
        <v>88.24</v>
      </c>
      <c r="N18" s="15">
        <v>0.93100000000000005</v>
      </c>
    </row>
    <row r="19" spans="1:14" s="11" customFormat="1" ht="15.75" customHeight="1" x14ac:dyDescent="0.2">
      <c r="A19" s="9" t="s">
        <v>35</v>
      </c>
      <c r="B19" s="9" t="s">
        <v>54</v>
      </c>
      <c r="C19" s="9" t="s">
        <v>48</v>
      </c>
      <c r="D19" s="9" t="s">
        <v>39</v>
      </c>
      <c r="E19" s="9">
        <v>29</v>
      </c>
      <c r="F19" s="9">
        <v>28</v>
      </c>
      <c r="G19" s="9"/>
      <c r="H19" s="10">
        <v>0</v>
      </c>
      <c r="I19" s="9">
        <v>1</v>
      </c>
      <c r="J19" s="10">
        <v>0</v>
      </c>
      <c r="K19" s="9"/>
      <c r="L19" s="10">
        <v>0</v>
      </c>
      <c r="M19" s="9">
        <v>88.2</v>
      </c>
      <c r="N19" s="15">
        <v>0.89649999999999996</v>
      </c>
    </row>
    <row r="20" spans="1:14" s="11" customFormat="1" x14ac:dyDescent="0.2">
      <c r="A20" s="9" t="str">
        <f>'1'!A17</f>
        <v>TALLER DE ADMINISTRACION</v>
      </c>
      <c r="B20" s="9" t="s">
        <v>53</v>
      </c>
      <c r="C20" s="9" t="str">
        <f>'1'!C17</f>
        <v>104B</v>
      </c>
      <c r="D20" s="9" t="str">
        <f>'1'!D17</f>
        <v>ISIC</v>
      </c>
      <c r="E20" s="9">
        <f>'1'!E17</f>
        <v>24</v>
      </c>
      <c r="F20" s="9">
        <v>23</v>
      </c>
      <c r="G20" s="9"/>
      <c r="H20" s="10">
        <v>0</v>
      </c>
      <c r="I20" s="9">
        <f t="shared" si="0"/>
        <v>1</v>
      </c>
      <c r="J20" s="10">
        <v>0</v>
      </c>
      <c r="K20" s="9"/>
      <c r="L20" s="10">
        <f t="shared" si="1"/>
        <v>0</v>
      </c>
      <c r="M20" s="9">
        <v>87.41</v>
      </c>
      <c r="N20" s="15">
        <v>0.875</v>
      </c>
    </row>
    <row r="21" spans="1:14" s="11" customFormat="1" ht="12" customHeight="1" x14ac:dyDescent="0.2">
      <c r="A21" s="9" t="s">
        <v>35</v>
      </c>
      <c r="B21" s="9" t="s">
        <v>54</v>
      </c>
      <c r="C21" s="9" t="s">
        <v>49</v>
      </c>
      <c r="D21" s="9" t="s">
        <v>39</v>
      </c>
      <c r="E21" s="9">
        <v>24</v>
      </c>
      <c r="F21" s="9">
        <v>23</v>
      </c>
      <c r="G21" s="9"/>
      <c r="H21" s="10">
        <v>0</v>
      </c>
      <c r="I21" s="9">
        <f t="shared" si="0"/>
        <v>1</v>
      </c>
      <c r="J21" s="10">
        <v>0</v>
      </c>
      <c r="K21" s="9"/>
      <c r="L21" s="10">
        <f t="shared" si="1"/>
        <v>0</v>
      </c>
      <c r="M21" s="9">
        <v>87.66</v>
      </c>
      <c r="N21" s="15">
        <v>0.875</v>
      </c>
    </row>
    <row r="22" spans="1:14" s="11" customFormat="1" x14ac:dyDescent="0.2">
      <c r="A22" s="9">
        <f>'1'!A19</f>
        <v>0</v>
      </c>
      <c r="B22" s="9"/>
      <c r="C22" s="9"/>
      <c r="D22" s="9">
        <f>'1'!D19</f>
        <v>0</v>
      </c>
      <c r="E22" s="9">
        <f>'1'!E19</f>
        <v>0</v>
      </c>
      <c r="F22" s="9"/>
      <c r="G22" s="9"/>
      <c r="H22" s="10" t="e">
        <f t="shared" ref="H14:H30" si="2">F22/E22</f>
        <v>#DIV/0!</v>
      </c>
      <c r="I22" s="9">
        <f t="shared" si="0"/>
        <v>0</v>
      </c>
      <c r="J22" s="10" t="e">
        <f t="shared" ref="J14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204</v>
      </c>
      <c r="F31" s="17">
        <f>SUM(F14:F30)</f>
        <v>192</v>
      </c>
      <c r="G31" s="17">
        <f>SUM(G14:G30)</f>
        <v>0</v>
      </c>
      <c r="H31" s="18">
        <f>SUM(F31:G31)/E31</f>
        <v>0.94117647058823528</v>
      </c>
      <c r="I31" s="17">
        <f t="shared" si="0"/>
        <v>12</v>
      </c>
      <c r="J31" s="18">
        <f t="shared" si="3"/>
        <v>5.8823529411764705E-2</v>
      </c>
      <c r="K31" s="17">
        <f>SUM(K14:K30)</f>
        <v>0</v>
      </c>
      <c r="L31" s="18">
        <f t="shared" si="1"/>
        <v>0</v>
      </c>
      <c r="M31" s="17">
        <f>AVERAGE(M14:M30)</f>
        <v>84.625</v>
      </c>
      <c r="N31" s="19">
        <f>AVERAGE(N14:N30)</f>
        <v>0.84926250000000003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39" t="str">
        <f>B10</f>
        <v xml:space="preserve">  MCA. LILIANA IRASEMA AGUIRRE CARDOZA</v>
      </c>
      <c r="C40" s="39"/>
      <c r="D40" s="39"/>
      <c r="E40" s="13"/>
      <c r="F40" s="13"/>
      <c r="G40" s="39" t="s">
        <v>50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23 - Ene 24</v>
      </c>
      <c r="M8" s="33"/>
      <c r="N8" s="33"/>
    </row>
    <row r="10" spans="1:14" x14ac:dyDescent="0.2">
      <c r="A10" s="4" t="s">
        <v>8</v>
      </c>
      <c r="B10" s="33" t="str">
        <f>'1'!B10</f>
        <v xml:space="preserve">  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31</v>
      </c>
      <c r="B14" s="9"/>
      <c r="C14" s="9" t="s">
        <v>32</v>
      </c>
      <c r="D14" s="9" t="s">
        <v>38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">
        <v>33</v>
      </c>
      <c r="B15" s="9"/>
      <c r="C15" s="9" t="s">
        <v>34</v>
      </c>
      <c r="D15" s="9" t="s">
        <v>38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35</v>
      </c>
      <c r="B16" s="9"/>
      <c r="C16" s="9" t="s">
        <v>36</v>
      </c>
      <c r="D16" s="9" t="s">
        <v>39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35</v>
      </c>
      <c r="B17" s="9"/>
      <c r="C17" s="9" t="s">
        <v>37</v>
      </c>
      <c r="D17" s="9" t="s">
        <v>39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1" t="str">
        <f>B10</f>
        <v xml:space="preserve">  MCA. LILIANA IRASEMA AGUIRRE CARDOZA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2024-01-16T06:49:08Z</dcterms:modified>
  <cp:category/>
  <cp:contentStatus/>
</cp:coreProperties>
</file>