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Ing. Socorro\Documents\"/>
    </mc:Choice>
  </mc:AlternateContent>
  <xr:revisionPtr revIDLastSave="0" documentId="13_ncr:1_{D2D29F9B-3352-4447-B2C2-01E75CFB028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I18" i="25"/>
  <c r="J18" i="25" s="1"/>
  <c r="I17" i="25"/>
  <c r="J17" i="25" s="1"/>
  <c r="I16" i="25"/>
  <c r="J16" i="25" s="1"/>
  <c r="I15" i="25"/>
  <c r="J15" i="25" s="1"/>
  <c r="I14" i="25"/>
  <c r="J14" i="25" s="1"/>
  <c r="B37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L17" i="22"/>
  <c r="I17" i="22"/>
  <c r="J17" i="22" s="1"/>
  <c r="H17" i="22"/>
  <c r="L16" i="22"/>
  <c r="I16" i="22"/>
  <c r="J16" i="22" s="1"/>
  <c r="H16" i="22"/>
  <c r="L15" i="22"/>
  <c r="I15" i="22"/>
  <c r="J15" i="22" s="1"/>
  <c r="H15" i="22"/>
  <c r="I14" i="22"/>
  <c r="J14" i="22" s="1"/>
  <c r="N28" i="10"/>
  <c r="M28" i="10"/>
  <c r="K28" i="10"/>
  <c r="G28" i="10"/>
  <c r="F28" i="10"/>
  <c r="E28" i="10"/>
  <c r="L18" i="10"/>
  <c r="I18" i="10"/>
  <c r="L17" i="10"/>
  <c r="I17" i="10"/>
  <c r="L16" i="10"/>
  <c r="I16" i="10"/>
  <c r="L15" i="10"/>
  <c r="I15" i="10"/>
  <c r="L14" i="10"/>
  <c r="I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<sst xmlns="http://schemas.openxmlformats.org/spreadsheetml/2006/main" count="202" uniqueCount="54">
  <si>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</si>
  <si>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</si>
  <si>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</si>
  <si>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</si>
  <si>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</si>
  <si>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</si>
  <si>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</si>
  <si>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</si>
  <si>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</si>
  <si>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</si>
  <si>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</si>
  <si>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</si>
  <si>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</si>
  <si>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</si>
  <si>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</si>
  <si>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</si>
  <si>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</si>
  <si>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</si>
  <si>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</si>
  <si>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</si>
  <si>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</si>
  <si>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</si>
  <si>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</si>
  <si>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</si>
  <si>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</si>
  <si>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</si>
  <si>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</si>
  <si>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</si>
  <si>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</si>
  <si>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</si>
  <si>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INGENIERÍA INDUSTRIAL</t>
  </si>
  <si>
    <t>FUNDAMENTOS DE INVESTIGACIÓN</t>
  </si>
  <si>
    <t>MII. SOCORRO AGUIRRE FERNÁNDEZ</t>
  </si>
  <si>
    <t>ME. MARTA GRABIELA LIMON OROZCO</t>
  </si>
  <si>
    <t>ESTUDIO DEL TRABAJO I</t>
  </si>
  <si>
    <t>HIGIENE Y SEGURIDAD INDUSTRIAL</t>
  </si>
  <si>
    <t>101-B</t>
  </si>
  <si>
    <t>101-C</t>
  </si>
  <si>
    <t>301-B</t>
  </si>
  <si>
    <t>401-A</t>
  </si>
  <si>
    <t>MII. SOCORRO AGUIRRE FERNANDEZ</t>
  </si>
  <si>
    <t>301-A</t>
  </si>
  <si>
    <t>PRIMERO</t>
  </si>
  <si>
    <t>AGOSTO 2022-ENERO 2023</t>
  </si>
  <si>
    <t>MII. Socorro Aguirre Fernández</t>
  </si>
  <si>
    <t>INDUSTRIAL</t>
  </si>
  <si>
    <t>Septiembre 2023-Enero 2024</t>
  </si>
  <si>
    <t>CONTROL ESTADISTICO DE CALIDAD</t>
  </si>
  <si>
    <t>ADMINISTRACIÓN DEL MANTENIMIENTO</t>
  </si>
  <si>
    <t>101-A</t>
  </si>
  <si>
    <t>501-A</t>
  </si>
  <si>
    <t>501-B</t>
  </si>
  <si>
    <t>601-A</t>
  </si>
  <si>
    <t>ING. FLOR CHONTAL PELAYO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</si>
</sst>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9" fontId="9" fillId="0" borderId="1" xfId="1" applyFont="1" applyBorder="1" applyAlignment="1">
      <alignment horizontal="center" vertical="center" wrapText="1"/>
    </xf>
    <xf numFmtId="0" fontId="4" fillId="0" borderId="2" xfId="0" applyFont="1" applyBorder="1"/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308162</xdr:colOff>
      <xdr:row>33</xdr:row>
      <xdr:rowOff>466572</xdr:rowOff>
    </xdr:from>
    <xdr:to>
      <xdr:col>3</xdr:col>
      <xdr:colOff>431666</xdr:colOff>
      <xdr:row>36</xdr:row>
      <xdr:rowOff>44387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97D5F5E-3506-3CD3-7224-1215D56369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330185" y="8718686"/>
          <a:ext cx="695004" cy="3657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515937</xdr:colOff>
      <xdr:row>33</xdr:row>
      <xdr:rowOff>142875</xdr:rowOff>
    </xdr:from>
    <xdr:to>
      <xdr:col>3</xdr:col>
      <xdr:colOff>680084</xdr:colOff>
      <xdr:row>33</xdr:row>
      <xdr:rowOff>504825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118C1B1-B953-C6E3-2EAB-50AF086F18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5187" y="7493000"/>
          <a:ext cx="695960" cy="3619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zoomScale="110" zoomScaleNormal="110" zoomScaleSheetLayoutView="100" workbookViewId="0">
      <selection activeCell="J2" sqref="J2"/>
    </sheetView>
  </sheetViews>
  <sheetFormatPr baseColWidth="10" defaultColWidth="11.42578125" defaultRowHeight="12.75" x14ac:dyDescent="0.2"/>
  <cols>
    <col min="1" max="1" width="38.5703125" style="1" bestFit="1" customWidth="1"/>
    <col min="2" max="2" width="6.7109375" style="1" customWidth="1"/>
    <col min="3" max="3" width="8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40" t="s">
        <v>2</v>
      </c>
      <c r="B6" s="40"/>
      <c r="C6" s="40"/>
      <c r="D6" s="40"/>
      <c r="E6" s="41" t="s">
        <v>45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7" t="s">
        <v>4</v>
      </c>
      <c r="C8" s="37"/>
      <c r="D8" s="14" t="s">
        <v>5</v>
      </c>
      <c r="E8" s="5">
        <v>5</v>
      </c>
      <c r="G8" s="4" t="s">
        <v>6</v>
      </c>
      <c r="H8" s="5">
        <v>3</v>
      </c>
      <c r="I8" s="36" t="s">
        <v>7</v>
      </c>
      <c r="J8" s="36"/>
      <c r="K8" s="36"/>
      <c r="L8" s="37" t="s">
        <v>46</v>
      </c>
      <c r="M8" s="37"/>
      <c r="N8" s="37"/>
    </row>
    <row r="10" spans="1:14" x14ac:dyDescent="0.2">
      <c r="A10" s="4" t="s">
        <v>8</v>
      </c>
      <c r="B10" s="37" t="s">
        <v>44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9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5.5" x14ac:dyDescent="0.2">
      <c r="A14" s="8" t="s">
        <v>31</v>
      </c>
      <c r="B14" s="9" t="s">
        <v>21</v>
      </c>
      <c r="C14" s="9" t="s">
        <v>49</v>
      </c>
      <c r="D14" s="9" t="s">
        <v>30</v>
      </c>
      <c r="E14" s="9">
        <v>29</v>
      </c>
      <c r="F14" s="9">
        <v>18</v>
      </c>
      <c r="G14" s="9"/>
      <c r="H14" s="10"/>
      <c r="I14" s="9">
        <f t="shared" ref="I14:I28" si="0">(E14-SUM(F14:G14))-K14</f>
        <v>11</v>
      </c>
      <c r="J14" s="10"/>
      <c r="K14" s="9"/>
      <c r="L14" s="10">
        <f t="shared" ref="L14:L28" si="1">K14/E14</f>
        <v>0</v>
      </c>
      <c r="M14" s="9">
        <v>53.17</v>
      </c>
      <c r="N14" s="15">
        <v>0.62</v>
      </c>
    </row>
    <row r="15" spans="1:14" s="11" customFormat="1" ht="25.5" x14ac:dyDescent="0.2">
      <c r="A15" s="8" t="s">
        <v>31</v>
      </c>
      <c r="B15" s="9" t="s">
        <v>21</v>
      </c>
      <c r="C15" s="9" t="s">
        <v>36</v>
      </c>
      <c r="D15" s="9" t="s">
        <v>30</v>
      </c>
      <c r="E15" s="9">
        <v>28</v>
      </c>
      <c r="F15" s="9">
        <v>5</v>
      </c>
      <c r="G15" s="9"/>
      <c r="H15" s="10"/>
      <c r="I15" s="9">
        <f t="shared" si="0"/>
        <v>23</v>
      </c>
      <c r="J15" s="10"/>
      <c r="K15" s="9"/>
      <c r="L15" s="10">
        <f t="shared" si="1"/>
        <v>0</v>
      </c>
      <c r="M15" s="9">
        <v>13.06</v>
      </c>
      <c r="N15" s="15">
        <v>0.18</v>
      </c>
    </row>
    <row r="16" spans="1:14" s="11" customFormat="1" ht="25.5" x14ac:dyDescent="0.2">
      <c r="A16" s="8" t="s">
        <v>47</v>
      </c>
      <c r="B16" s="9" t="s">
        <v>21</v>
      </c>
      <c r="C16" s="9" t="s">
        <v>50</v>
      </c>
      <c r="D16" s="9" t="s">
        <v>30</v>
      </c>
      <c r="E16" s="9">
        <v>29</v>
      </c>
      <c r="F16" s="9">
        <v>10</v>
      </c>
      <c r="G16" s="9"/>
      <c r="H16" s="10"/>
      <c r="I16" s="9">
        <f t="shared" si="0"/>
        <v>19</v>
      </c>
      <c r="J16" s="10"/>
      <c r="K16" s="9"/>
      <c r="L16" s="10">
        <f t="shared" si="1"/>
        <v>0</v>
      </c>
      <c r="M16" s="9">
        <v>67.52</v>
      </c>
      <c r="N16" s="15">
        <v>0.79</v>
      </c>
    </row>
    <row r="17" spans="1:14" s="11" customFormat="1" ht="25.5" x14ac:dyDescent="0.2">
      <c r="A17" s="8" t="s">
        <v>47</v>
      </c>
      <c r="B17" s="9" t="s">
        <v>21</v>
      </c>
      <c r="C17" s="9" t="s">
        <v>51</v>
      </c>
      <c r="D17" s="9" t="s">
        <v>30</v>
      </c>
      <c r="E17" s="9">
        <v>23</v>
      </c>
      <c r="F17" s="9">
        <v>21</v>
      </c>
      <c r="G17" s="9"/>
      <c r="H17" s="10"/>
      <c r="I17" s="9">
        <f t="shared" si="0"/>
        <v>2</v>
      </c>
      <c r="J17" s="10"/>
      <c r="K17" s="9"/>
      <c r="L17" s="10">
        <f t="shared" si="1"/>
        <v>0</v>
      </c>
      <c r="M17" s="9">
        <v>74.84</v>
      </c>
      <c r="N17" s="15">
        <v>0.86960000000000004</v>
      </c>
    </row>
    <row r="18" spans="1:14" s="11" customFormat="1" ht="25.5" x14ac:dyDescent="0.2">
      <c r="A18" s="8" t="s">
        <v>48</v>
      </c>
      <c r="B18" s="9" t="s">
        <v>21</v>
      </c>
      <c r="C18" s="9" t="s">
        <v>52</v>
      </c>
      <c r="D18" s="9" t="s">
        <v>30</v>
      </c>
      <c r="E18" s="9">
        <v>13</v>
      </c>
      <c r="F18" s="9">
        <v>8</v>
      </c>
      <c r="G18" s="9"/>
      <c r="H18" s="10"/>
      <c r="I18" s="9">
        <f t="shared" si="0"/>
        <v>5</v>
      </c>
      <c r="J18" s="10"/>
      <c r="K18" s="9"/>
      <c r="L18" s="10">
        <f t="shared" si="1"/>
        <v>0</v>
      </c>
      <c r="M18" s="9">
        <v>49.77</v>
      </c>
      <c r="N18" s="15">
        <v>0.6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122</v>
      </c>
      <c r="F28" s="17">
        <f>SUM(F14:F27)</f>
        <v>62</v>
      </c>
      <c r="G28" s="17">
        <f>SUM(G14:G27)</f>
        <v>0</v>
      </c>
      <c r="H28" s="18">
        <f>SUM(F28:G28)/E28</f>
        <v>0.50819672131147542</v>
      </c>
      <c r="I28" s="17">
        <f t="shared" si="0"/>
        <v>60</v>
      </c>
      <c r="J28" s="18">
        <f t="shared" ref="J28" si="2">I28/E28</f>
        <v>0.49180327868852458</v>
      </c>
      <c r="K28" s="17">
        <f>SUM(K14:K27)</f>
        <v>0</v>
      </c>
      <c r="L28" s="18">
        <f t="shared" si="1"/>
        <v>0</v>
      </c>
      <c r="M28" s="17">
        <f>AVERAGE(M14:M27)</f>
        <v>51.672000000000004</v>
      </c>
      <c r="N28" s="19">
        <f>AVERAGE(N14:N27)</f>
        <v>0.61192000000000002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 t="s">
        <v>40</v>
      </c>
      <c r="C34" s="29"/>
      <c r="D34" s="29"/>
      <c r="G34" s="23" t="s">
        <v>53</v>
      </c>
      <c r="H34" s="23"/>
      <c r="I34" s="23"/>
      <c r="J34" s="23"/>
    </row>
    <row r="35" spans="1:10" hidden="1" x14ac:dyDescent="0.2">
      <c r="A35" s="30" t="e">
        <v>#REF!</v>
      </c>
      <c r="B35" s="30"/>
      <c r="C35" s="6"/>
      <c r="E35" s="30"/>
      <c r="F35" s="30"/>
      <c r="G35" s="30"/>
      <c r="H35" s="30"/>
    </row>
    <row r="36" spans="1:10" hidden="1" x14ac:dyDescent="0.2"/>
    <row r="37" spans="1:10" ht="45" customHeight="1" x14ac:dyDescent="0.2">
      <c r="B37" s="24"/>
      <c r="C37" s="24"/>
      <c r="D37" s="24"/>
      <c r="E37" s="13"/>
      <c r="F37" s="13"/>
      <c r="G37" s="24"/>
      <c r="H37" s="24"/>
      <c r="I37" s="24"/>
      <c r="J37" s="24"/>
    </row>
  </sheetData>
  <mergeCells count="30">
    <mergeCell ref="A3:N3"/>
    <mergeCell ref="A5:N5"/>
    <mergeCell ref="A6:D6"/>
    <mergeCell ref="E6:H6"/>
    <mergeCell ref="B1:N1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M12:M13"/>
    <mergeCell ref="A35:B35"/>
    <mergeCell ref="E35:H35"/>
    <mergeCell ref="N12:N13"/>
    <mergeCell ref="A30:N30"/>
    <mergeCell ref="C12:C13"/>
    <mergeCell ref="B37:D37"/>
    <mergeCell ref="G37:J37"/>
    <mergeCell ref="K12:K13"/>
    <mergeCell ref="B33:D33"/>
    <mergeCell ref="G33:J33"/>
    <mergeCell ref="B34:D34"/>
  </mergeCells>
  <pageMargins left="0.70866141732283472" right="0.70866141732283472" top="0.74803149606299213" bottom="1.05125" header="0.31496062992125984" footer="0.31496062992125984"/>
  <pageSetup scale="66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P21" sqref="P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40" t="s">
        <v>2</v>
      </c>
      <c r="B6" s="40"/>
      <c r="C6" s="40"/>
      <c r="D6" s="40"/>
      <c r="E6" s="41"/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7">
        <v>2</v>
      </c>
      <c r="C8" s="37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6" t="s">
        <v>7</v>
      </c>
      <c r="J8" s="36"/>
      <c r="K8" s="36"/>
      <c r="L8" s="37" t="str">
        <f>'1'!L8</f>
        <v>Septiembre 2023-Enero 2024</v>
      </c>
      <c r="M8" s="37"/>
      <c r="N8" s="37"/>
    </row>
    <row r="10" spans="1:14" x14ac:dyDescent="0.2">
      <c r="A10" s="4" t="s">
        <v>8</v>
      </c>
      <c r="B10" s="37" t="str">
        <f>'1'!B10</f>
        <v>MII. Socorro Aguirre Fernández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9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5.5" x14ac:dyDescent="0.2">
      <c r="A14" s="9" t="str">
        <f>'1'!A14</f>
        <v>FUNDAMENTOS DE INVESTIGACIÓN</v>
      </c>
      <c r="B14" s="9"/>
      <c r="C14" s="9" t="str">
        <f>'1'!C14</f>
        <v>101-A</v>
      </c>
      <c r="D14" s="9" t="str">
        <f>'1'!D14</f>
        <v>INGENIERÍA INDUSTRIAL</v>
      </c>
      <c r="E14" s="9">
        <f>'1'!E14</f>
        <v>29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FUNDAMENTOS DE INVESTIGACIÓN</v>
      </c>
      <c r="B15" s="9"/>
      <c r="C15" s="9" t="str">
        <f>'1'!C15</f>
        <v>101-B</v>
      </c>
      <c r="D15" s="9" t="str">
        <f>'1'!D15</f>
        <v>INGENIERÍA INDUSTRIAL</v>
      </c>
      <c r="E15" s="9">
        <f>'1'!E15</f>
        <v>28</v>
      </c>
      <c r="F15" s="9"/>
      <c r="G15" s="9"/>
      <c r="H15" s="10">
        <f t="shared" si="0"/>
        <v>0</v>
      </c>
      <c r="I15" s="9">
        <f t="shared" si="1"/>
        <v>28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CONTROL ESTADISTICO DE CALIDAD</v>
      </c>
      <c r="B16" s="9"/>
      <c r="C16" s="9" t="str">
        <f>'1'!C16</f>
        <v>501-A</v>
      </c>
      <c r="D16" s="9" t="str">
        <f>'1'!D16</f>
        <v>INGENIERÍA INDUSTRIAL</v>
      </c>
      <c r="E16" s="9">
        <f>'1'!E16</f>
        <v>29</v>
      </c>
      <c r="F16" s="9"/>
      <c r="G16" s="9"/>
      <c r="H16" s="10">
        <f t="shared" si="0"/>
        <v>0</v>
      </c>
      <c r="I16" s="9">
        <f t="shared" si="1"/>
        <v>29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CONTROL ESTADISTICO DE CALIDAD</v>
      </c>
      <c r="B17" s="9"/>
      <c r="C17" s="9" t="str">
        <f>'1'!C17</f>
        <v>501-B</v>
      </c>
      <c r="D17" s="9" t="str">
        <f>'1'!D17</f>
        <v>INGENIERÍA INDUSTRIAL</v>
      </c>
      <c r="E17" s="9">
        <f>'1'!E17</f>
        <v>23</v>
      </c>
      <c r="F17" s="9"/>
      <c r="G17" s="9"/>
      <c r="H17" s="10">
        <f t="shared" si="0"/>
        <v>0</v>
      </c>
      <c r="I17" s="9">
        <f t="shared" si="1"/>
        <v>23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ADMINISTRACIÓN DEL MANTENIMIENTO</v>
      </c>
      <c r="B18" s="9"/>
      <c r="C18" s="9" t="str">
        <f>'1'!C18</f>
        <v>601-A</v>
      </c>
      <c r="D18" s="9" t="str">
        <f>'1'!D18</f>
        <v>INGENIERÍA INDUSTRIAL</v>
      </c>
      <c r="E18" s="9">
        <f>'1'!E18</f>
        <v>13</v>
      </c>
      <c r="F18" s="9"/>
      <c r="G18" s="9"/>
      <c r="H18" s="10">
        <f t="shared" si="0"/>
        <v>0</v>
      </c>
      <c r="I18" s="9">
        <f t="shared" si="1"/>
        <v>13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122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7"/>
      <c r="H34" s="37"/>
      <c r="I34" s="37"/>
      <c r="J34" s="37"/>
    </row>
    <row r="35" spans="1:10" hidden="1" x14ac:dyDescent="0.2">
      <c r="A35" s="30" t="e">
        <v>#REF!</v>
      </c>
      <c r="B35" s="30"/>
      <c r="C35" s="6"/>
      <c r="E35" s="30"/>
      <c r="F35" s="30"/>
      <c r="G35" s="30"/>
      <c r="H35" s="30"/>
    </row>
    <row r="36" spans="1:10" hidden="1" x14ac:dyDescent="0.2"/>
    <row r="37" spans="1:10" ht="45" customHeight="1" x14ac:dyDescent="0.2">
      <c r="B37" s="24" t="str">
        <f>B10</f>
        <v>MII. Socorro Aguirre Fernández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40" t="s">
        <v>2</v>
      </c>
      <c r="B6" s="40"/>
      <c r="C6" s="40"/>
      <c r="D6" s="40"/>
      <c r="E6" s="41"/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7">
        <v>3</v>
      </c>
      <c r="C8" s="37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6" t="s">
        <v>7</v>
      </c>
      <c r="J8" s="36"/>
      <c r="K8" s="36"/>
      <c r="L8" s="37" t="str">
        <f>'1'!L8</f>
        <v>Septiembre 2023-Enero 2024</v>
      </c>
      <c r="M8" s="37"/>
      <c r="N8" s="37"/>
    </row>
    <row r="10" spans="1:14" x14ac:dyDescent="0.2">
      <c r="A10" s="4" t="s">
        <v>8</v>
      </c>
      <c r="B10" s="37" t="str">
        <f>'1'!B10</f>
        <v>MII. Socorro Aguirre Fernández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9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5.5" x14ac:dyDescent="0.2">
      <c r="A14" s="9" t="str">
        <f>'1'!A14</f>
        <v>FUNDAMENTOS DE INVESTIGACIÓN</v>
      </c>
      <c r="B14" s="9"/>
      <c r="C14" s="9" t="str">
        <f>'1'!C14</f>
        <v>101-A</v>
      </c>
      <c r="D14" s="9" t="str">
        <f>'1'!D14</f>
        <v>INGENIERÍA INDUSTRIAL</v>
      </c>
      <c r="E14" s="9">
        <f>'1'!E14</f>
        <v>29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FUNDAMENTOS DE INVESTIGACIÓN</v>
      </c>
      <c r="B15" s="9"/>
      <c r="C15" s="9" t="str">
        <f>'1'!C15</f>
        <v>101-B</v>
      </c>
      <c r="D15" s="9" t="str">
        <f>'1'!D15</f>
        <v>INGENIERÍA INDUSTRIAL</v>
      </c>
      <c r="E15" s="9">
        <f>'1'!E15</f>
        <v>28</v>
      </c>
      <c r="F15" s="9"/>
      <c r="G15" s="9"/>
      <c r="H15" s="10">
        <f t="shared" si="0"/>
        <v>0</v>
      </c>
      <c r="I15" s="9">
        <f t="shared" si="1"/>
        <v>28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CONTROL ESTADISTICO DE CALIDAD</v>
      </c>
      <c r="B16" s="9"/>
      <c r="C16" s="9" t="str">
        <f>'1'!C16</f>
        <v>501-A</v>
      </c>
      <c r="D16" s="9" t="str">
        <f>'1'!D16</f>
        <v>INGENIERÍA INDUSTRIAL</v>
      </c>
      <c r="E16" s="9">
        <f>'1'!E16</f>
        <v>29</v>
      </c>
      <c r="F16" s="9"/>
      <c r="G16" s="9"/>
      <c r="H16" s="10">
        <f t="shared" si="0"/>
        <v>0</v>
      </c>
      <c r="I16" s="9">
        <f t="shared" si="1"/>
        <v>29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CONTROL ESTADISTICO DE CALIDAD</v>
      </c>
      <c r="B17" s="9"/>
      <c r="C17" s="9" t="str">
        <f>'1'!C17</f>
        <v>501-B</v>
      </c>
      <c r="D17" s="9" t="str">
        <f>'1'!D17</f>
        <v>INGENIERÍA INDUSTRIAL</v>
      </c>
      <c r="E17" s="9">
        <f>'1'!E17</f>
        <v>23</v>
      </c>
      <c r="F17" s="9"/>
      <c r="G17" s="9"/>
      <c r="H17" s="10">
        <f t="shared" si="0"/>
        <v>0</v>
      </c>
      <c r="I17" s="9">
        <f t="shared" si="1"/>
        <v>23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ADMINISTRACIÓN DEL MANTENIMIENTO</v>
      </c>
      <c r="B18" s="9"/>
      <c r="C18" s="9" t="str">
        <f>'1'!C18</f>
        <v>601-A</v>
      </c>
      <c r="D18" s="9" t="str">
        <f>'1'!D18</f>
        <v>INGENIERÍA INDUSTRIAL</v>
      </c>
      <c r="E18" s="9">
        <f>'1'!E18</f>
        <v>13</v>
      </c>
      <c r="F18" s="9"/>
      <c r="G18" s="9"/>
      <c r="H18" s="10">
        <f t="shared" si="0"/>
        <v>0</v>
      </c>
      <c r="I18" s="9">
        <f t="shared" si="1"/>
        <v>13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122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7"/>
      <c r="H34" s="37"/>
      <c r="I34" s="37"/>
      <c r="J34" s="37"/>
    </row>
    <row r="35" spans="1:10" hidden="1" x14ac:dyDescent="0.2">
      <c r="A35" s="30" t="e">
        <v>#REF!</v>
      </c>
      <c r="B35" s="30"/>
      <c r="C35" s="6"/>
      <c r="E35" s="30"/>
      <c r="F35" s="30"/>
      <c r="G35" s="30"/>
      <c r="H35" s="30"/>
    </row>
    <row r="36" spans="1:10" hidden="1" x14ac:dyDescent="0.2"/>
    <row r="37" spans="1:10" ht="45" customHeight="1" x14ac:dyDescent="0.2">
      <c r="B37" s="24" t="str">
        <f>B10</f>
        <v>MII. Socorro Aguirre Fernández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40" t="s">
        <v>2</v>
      </c>
      <c r="B6" s="40"/>
      <c r="C6" s="40"/>
      <c r="D6" s="40"/>
      <c r="E6" s="41"/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7">
        <v>4</v>
      </c>
      <c r="C8" s="37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6" t="s">
        <v>7</v>
      </c>
      <c r="J8" s="36"/>
      <c r="K8" s="36"/>
      <c r="L8" s="37" t="str">
        <f>'1'!L8</f>
        <v>Septiembre 2023-Enero 2024</v>
      </c>
      <c r="M8" s="37"/>
      <c r="N8" s="37"/>
    </row>
    <row r="10" spans="1:14" x14ac:dyDescent="0.2">
      <c r="A10" s="4" t="s">
        <v>8</v>
      </c>
      <c r="B10" s="37" t="str">
        <f>'1'!B10</f>
        <v>MII. Socorro Aguirre Fernández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9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5.5" x14ac:dyDescent="0.2">
      <c r="A14" s="9" t="str">
        <f>'1'!A14</f>
        <v>FUNDAMENTOS DE INVESTIGACIÓN</v>
      </c>
      <c r="B14" s="9"/>
      <c r="C14" s="9" t="str">
        <f>'1'!C14</f>
        <v>101-A</v>
      </c>
      <c r="D14" s="9" t="str">
        <f>'1'!D14</f>
        <v>INGENIERÍA INDUSTRIAL</v>
      </c>
      <c r="E14" s="9">
        <f>'1'!E14</f>
        <v>29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FUNDAMENTOS DE INVESTIGACIÓN</v>
      </c>
      <c r="B15" s="9"/>
      <c r="C15" s="9" t="str">
        <f>'1'!C15</f>
        <v>101-B</v>
      </c>
      <c r="D15" s="9" t="str">
        <f>'1'!D15</f>
        <v>INGENIERÍA INDUSTRIAL</v>
      </c>
      <c r="E15" s="9">
        <f>'1'!E15</f>
        <v>28</v>
      </c>
      <c r="F15" s="9"/>
      <c r="G15" s="9"/>
      <c r="H15" s="10">
        <f t="shared" si="0"/>
        <v>0</v>
      </c>
      <c r="I15" s="9">
        <f t="shared" si="1"/>
        <v>28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CONTROL ESTADISTICO DE CALIDAD</v>
      </c>
      <c r="B16" s="9"/>
      <c r="C16" s="9" t="str">
        <f>'1'!C16</f>
        <v>501-A</v>
      </c>
      <c r="D16" s="9" t="str">
        <f>'1'!D16</f>
        <v>INGENIERÍA INDUSTRIAL</v>
      </c>
      <c r="E16" s="9">
        <f>'1'!E16</f>
        <v>29</v>
      </c>
      <c r="F16" s="9"/>
      <c r="G16" s="9"/>
      <c r="H16" s="10">
        <f t="shared" si="0"/>
        <v>0</v>
      </c>
      <c r="I16" s="9">
        <f t="shared" si="1"/>
        <v>29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CONTROL ESTADISTICO DE CALIDAD</v>
      </c>
      <c r="B17" s="9"/>
      <c r="C17" s="9" t="str">
        <f>'1'!C17</f>
        <v>501-B</v>
      </c>
      <c r="D17" s="9" t="str">
        <f>'1'!D17</f>
        <v>INGENIERÍA INDUSTRIAL</v>
      </c>
      <c r="E17" s="9">
        <f>'1'!E17</f>
        <v>23</v>
      </c>
      <c r="F17" s="9"/>
      <c r="G17" s="9"/>
      <c r="H17" s="10">
        <f t="shared" si="0"/>
        <v>0</v>
      </c>
      <c r="I17" s="9">
        <f t="shared" si="1"/>
        <v>23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ADMINISTRACIÓN DEL MANTENIMIENTO</v>
      </c>
      <c r="B18" s="9"/>
      <c r="C18" s="9" t="str">
        <f>'1'!C18</f>
        <v>601-A</v>
      </c>
      <c r="D18" s="9" t="str">
        <f>'1'!D18</f>
        <v>INGENIERÍA INDUSTRIAL</v>
      </c>
      <c r="E18" s="9">
        <f>'1'!E18</f>
        <v>13</v>
      </c>
      <c r="F18" s="9"/>
      <c r="G18" s="9"/>
      <c r="H18" s="10">
        <f t="shared" si="0"/>
        <v>0</v>
      </c>
      <c r="I18" s="9">
        <f t="shared" si="1"/>
        <v>13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122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7"/>
      <c r="H34" s="37"/>
      <c r="I34" s="37"/>
      <c r="J34" s="37"/>
    </row>
    <row r="35" spans="1:10" hidden="1" x14ac:dyDescent="0.2">
      <c r="A35" s="30" t="e">
        <v>#REF!</v>
      </c>
      <c r="B35" s="30"/>
      <c r="C35" s="6"/>
      <c r="E35" s="30"/>
      <c r="F35" s="30"/>
      <c r="G35" s="30"/>
      <c r="H35" s="30"/>
    </row>
    <row r="36" spans="1:10" hidden="1" x14ac:dyDescent="0.2"/>
    <row r="37" spans="1:10" ht="45" customHeight="1" x14ac:dyDescent="0.2">
      <c r="B37" s="24" t="str">
        <f>B10</f>
        <v>MII. Socorro Aguirre Fernández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28" zoomScale="120" zoomScaleNormal="120" zoomScaleSheetLayoutView="100" workbookViewId="0">
      <selection activeCell="B34" sqref="B34:D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8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40" t="s">
        <v>2</v>
      </c>
      <c r="B6" s="40"/>
      <c r="C6" s="40"/>
      <c r="D6" s="40"/>
      <c r="E6" s="41" t="s">
        <v>30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7" t="s">
        <v>42</v>
      </c>
      <c r="C8" s="37"/>
      <c r="D8" s="14" t="s">
        <v>5</v>
      </c>
      <c r="E8" s="20">
        <v>5</v>
      </c>
      <c r="F8"/>
      <c r="G8" s="4" t="s">
        <v>6</v>
      </c>
      <c r="H8" s="20">
        <v>3</v>
      </c>
      <c r="I8" s="36" t="s">
        <v>7</v>
      </c>
      <c r="J8" s="36"/>
      <c r="K8" s="36"/>
      <c r="L8" s="44" t="s">
        <v>43</v>
      </c>
      <c r="M8" s="44"/>
      <c r="N8" s="44"/>
    </row>
    <row r="10" spans="1:14" x14ac:dyDescent="0.2">
      <c r="A10" s="4" t="s">
        <v>8</v>
      </c>
      <c r="B10" s="37" t="s">
        <v>40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9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21" t="s">
        <v>31</v>
      </c>
      <c r="B14" s="9"/>
      <c r="C14" s="9" t="s">
        <v>36</v>
      </c>
      <c r="D14" s="21" t="s">
        <v>30</v>
      </c>
      <c r="E14" s="21">
        <v>27</v>
      </c>
      <c r="F14" s="21"/>
      <c r="G14" s="21"/>
      <c r="H14" s="22">
        <f t="shared" ref="H14:H27" si="0">F14/E14</f>
        <v>0</v>
      </c>
      <c r="I14" s="21">
        <f t="shared" ref="I14:I28" si="1">(E14-SUM(F14:G14))-K14</f>
        <v>27</v>
      </c>
      <c r="J14" s="22">
        <f t="shared" ref="J14:J28" si="2">I14/E14</f>
        <v>1</v>
      </c>
      <c r="K14" s="21"/>
      <c r="L14" s="22">
        <f t="shared" ref="L14:L28" si="3">K14/E14</f>
        <v>0</v>
      </c>
      <c r="M14" s="9"/>
      <c r="N14" s="15"/>
    </row>
    <row r="15" spans="1:14" s="11" customFormat="1" x14ac:dyDescent="0.2">
      <c r="A15" s="21" t="s">
        <v>31</v>
      </c>
      <c r="B15" s="9"/>
      <c r="C15" s="9" t="s">
        <v>37</v>
      </c>
      <c r="D15" s="21" t="s">
        <v>30</v>
      </c>
      <c r="E15" s="21">
        <v>28</v>
      </c>
      <c r="F15" s="21"/>
      <c r="G15" s="21"/>
      <c r="H15" s="22">
        <f t="shared" si="0"/>
        <v>0</v>
      </c>
      <c r="I15" s="21">
        <f t="shared" si="1"/>
        <v>28</v>
      </c>
      <c r="J15" s="22">
        <f t="shared" si="2"/>
        <v>1</v>
      </c>
      <c r="K15" s="21"/>
      <c r="L15" s="22">
        <f t="shared" si="3"/>
        <v>0</v>
      </c>
      <c r="M15" s="9"/>
      <c r="N15" s="15"/>
    </row>
    <row r="16" spans="1:14" s="11" customFormat="1" x14ac:dyDescent="0.2">
      <c r="A16" s="21" t="s">
        <v>34</v>
      </c>
      <c r="B16" s="9"/>
      <c r="C16" s="9" t="s">
        <v>41</v>
      </c>
      <c r="D16" s="21" t="s">
        <v>30</v>
      </c>
      <c r="E16" s="21">
        <v>21</v>
      </c>
      <c r="F16" s="21"/>
      <c r="G16" s="21"/>
      <c r="H16" s="22">
        <f t="shared" si="0"/>
        <v>0</v>
      </c>
      <c r="I16" s="21">
        <f t="shared" si="1"/>
        <v>21</v>
      </c>
      <c r="J16" s="22">
        <f t="shared" si="2"/>
        <v>1</v>
      </c>
      <c r="K16" s="21"/>
      <c r="L16" s="22">
        <f t="shared" si="3"/>
        <v>0</v>
      </c>
      <c r="M16" s="9"/>
      <c r="N16" s="15"/>
    </row>
    <row r="17" spans="1:14" s="11" customFormat="1" x14ac:dyDescent="0.2">
      <c r="A17" s="21" t="s">
        <v>34</v>
      </c>
      <c r="B17" s="9"/>
      <c r="C17" s="9" t="s">
        <v>38</v>
      </c>
      <c r="D17" s="21" t="s">
        <v>30</v>
      </c>
      <c r="E17" s="21">
        <v>14</v>
      </c>
      <c r="F17" s="21"/>
      <c r="G17" s="21"/>
      <c r="H17" s="22">
        <f t="shared" si="0"/>
        <v>0</v>
      </c>
      <c r="I17" s="21">
        <f t="shared" si="1"/>
        <v>14</v>
      </c>
      <c r="J17" s="22">
        <f t="shared" si="2"/>
        <v>1</v>
      </c>
      <c r="K17" s="21"/>
      <c r="L17" s="22">
        <f t="shared" si="3"/>
        <v>0</v>
      </c>
      <c r="M17" s="9"/>
      <c r="N17" s="15"/>
    </row>
    <row r="18" spans="1:14" s="11" customFormat="1" x14ac:dyDescent="0.2">
      <c r="A18" s="21" t="s">
        <v>35</v>
      </c>
      <c r="B18" s="9"/>
      <c r="C18" s="9" t="s">
        <v>39</v>
      </c>
      <c r="D18" s="21" t="s">
        <v>30</v>
      </c>
      <c r="E18" s="21">
        <v>11</v>
      </c>
      <c r="F18" s="21"/>
      <c r="G18" s="21"/>
      <c r="H18" s="22">
        <f t="shared" si="0"/>
        <v>0</v>
      </c>
      <c r="I18" s="21">
        <f t="shared" si="1"/>
        <v>11</v>
      </c>
      <c r="J18" s="22">
        <f t="shared" si="2"/>
        <v>1</v>
      </c>
      <c r="K18" s="21"/>
      <c r="L18" s="22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101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55.5" customHeight="1" x14ac:dyDescent="0.2">
      <c r="B34" s="43" t="s">
        <v>32</v>
      </c>
      <c r="C34" s="43"/>
      <c r="D34" s="43"/>
      <c r="G34" s="43" t="s">
        <v>33</v>
      </c>
      <c r="H34" s="43"/>
      <c r="I34" s="43"/>
      <c r="J34" s="43"/>
    </row>
    <row r="35" spans="1:10" hidden="1" x14ac:dyDescent="0.2">
      <c r="A35" s="30" t="e">
        <v>#REF!</v>
      </c>
      <c r="B35" s="30"/>
      <c r="C35" s="6"/>
      <c r="E35" s="30"/>
      <c r="F35" s="30"/>
      <c r="G35" s="30"/>
      <c r="H35" s="30"/>
    </row>
    <row r="36" spans="1:10" hidden="1" x14ac:dyDescent="0.2"/>
    <row r="37" spans="1:10" ht="45" customHeight="1" x14ac:dyDescent="0.2">
      <c r="B37" s="24" t="str">
        <f>B10</f>
        <v>MII. SOCORRO AGUIRRE FERNANDEZ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Francisco Antonio Antele Machucho</cp:lastModifiedBy>
  <cp:revision/>
  <cp:lastPrinted>2022-10-11T19:41:47Z</cp:lastPrinted>
  <dcterms:created xsi:type="dcterms:W3CDTF">2021-11-22T14:45:25Z</dcterms:created>
  <dcterms:modified xsi:type="dcterms:W3CDTF">2023-10-05T03:55:29Z</dcterms:modified>
  <cp:category/>
  <cp:contentStatus/>
</cp:coreProperties>
</file>