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8d47b4d02acba632/Documentos 1/MATERIAS SEP 2023/REPORTE FINAL/"/>
    </mc:Choice>
  </mc:AlternateContent>
  <xr:revisionPtr revIDLastSave="43" documentId="13_ncr:1_{81E8C555-1630-4658-9509-10CFC9722D92}" xr6:coauthVersionLast="47" xr6:coauthVersionMax="47" xr10:uidLastSave="{4D94B36E-F25E-4B6B-91DC-AECFCF2EFC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'2'!$A$1:$N$36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4" l="1"/>
  <c r="N15" i="22"/>
  <c r="N16" i="22"/>
  <c r="I17" i="10" l="1"/>
  <c r="L17" i="10"/>
  <c r="N17" i="10"/>
  <c r="A17" i="10"/>
  <c r="N14" i="10"/>
  <c r="I15" i="10"/>
  <c r="I16" i="10"/>
  <c r="L16" i="10"/>
  <c r="N16" i="10"/>
  <c r="A16" i="10"/>
  <c r="E14" i="22"/>
  <c r="N15" i="10" l="1"/>
  <c r="N28" i="10"/>
  <c r="N28" i="25"/>
  <c r="M28" i="25"/>
  <c r="K28" i="25"/>
  <c r="G28" i="25"/>
  <c r="F28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D17" i="24"/>
  <c r="A17" i="24"/>
  <c r="E16" i="24"/>
  <c r="I16" i="24"/>
  <c r="D16" i="24"/>
  <c r="C16" i="24"/>
  <c r="A16" i="24"/>
  <c r="E15" i="24"/>
  <c r="I15" i="24" s="1"/>
  <c r="D15" i="24"/>
  <c r="A15" i="24"/>
  <c r="E14" i="24"/>
  <c r="I14" i="24" s="1"/>
  <c r="D14" i="24"/>
  <c r="C14" i="24"/>
  <c r="A14" i="24"/>
  <c r="B10" i="24"/>
  <c r="B37" i="24" s="1"/>
  <c r="L8" i="24"/>
  <c r="H8" i="24"/>
  <c r="E8" i="24"/>
  <c r="N26" i="23"/>
  <c r="M26" i="23"/>
  <c r="K26" i="23"/>
  <c r="G26" i="23"/>
  <c r="F26" i="23"/>
  <c r="E15" i="23"/>
  <c r="I15" i="23" s="1"/>
  <c r="D15" i="23"/>
  <c r="C15" i="23"/>
  <c r="A15" i="23"/>
  <c r="E14" i="23"/>
  <c r="I14" i="23" s="1"/>
  <c r="D14" i="23"/>
  <c r="A14" i="23"/>
  <c r="B10" i="23"/>
  <c r="B35" i="23" s="1"/>
  <c r="L8" i="23"/>
  <c r="H8" i="23"/>
  <c r="E8" i="23"/>
  <c r="A15" i="22"/>
  <c r="D15" i="22"/>
  <c r="E15" i="22"/>
  <c r="L15" i="22" s="1"/>
  <c r="A16" i="22"/>
  <c r="C16" i="22"/>
  <c r="D16" i="22"/>
  <c r="E16" i="22"/>
  <c r="I16" i="22" s="1"/>
  <c r="A26" i="22"/>
  <c r="C26" i="22"/>
  <c r="D26" i="22"/>
  <c r="E26" i="22"/>
  <c r="C14" i="22"/>
  <c r="D14" i="22"/>
  <c r="A14" i="22"/>
  <c r="B10" i="22"/>
  <c r="B36" i="22" s="1"/>
  <c r="L8" i="22"/>
  <c r="H8" i="22"/>
  <c r="E8" i="22"/>
  <c r="N27" i="22"/>
  <c r="M27" i="22"/>
  <c r="K27" i="22"/>
  <c r="G27" i="22"/>
  <c r="F27" i="22"/>
  <c r="B37" i="10"/>
  <c r="M28" i="10"/>
  <c r="K28" i="10"/>
  <c r="G28" i="10"/>
  <c r="F28" i="10"/>
  <c r="E28" i="10"/>
  <c r="L15" i="10"/>
  <c r="L14" i="10"/>
  <c r="I14" i="10"/>
  <c r="L15" i="25"/>
  <c r="L15" i="24"/>
  <c r="L16" i="24"/>
  <c r="H14" i="25" l="1"/>
  <c r="I17" i="24"/>
  <c r="I15" i="25"/>
  <c r="J15" i="25" s="1"/>
  <c r="L28" i="10"/>
  <c r="I28" i="10"/>
  <c r="L16" i="22"/>
  <c r="L16" i="25"/>
  <c r="L17" i="24"/>
  <c r="E26" i="23"/>
  <c r="H26" i="23" s="1"/>
  <c r="L14" i="23"/>
  <c r="I15" i="22"/>
  <c r="L14" i="24"/>
  <c r="E28" i="24"/>
  <c r="L14" i="22"/>
  <c r="L15" i="23"/>
  <c r="E28" i="25"/>
  <c r="H16" i="25"/>
  <c r="L14" i="25"/>
  <c r="E27" i="22"/>
  <c r="I14" i="22"/>
  <c r="I26" i="23" l="1"/>
  <c r="J26" i="23" s="1"/>
  <c r="L26" i="23"/>
  <c r="I28" i="24"/>
  <c r="J28" i="24" s="1"/>
  <c r="L28" i="24"/>
  <c r="H28" i="24"/>
  <c r="I28" i="25"/>
  <c r="J28" i="25" s="1"/>
  <c r="L28" i="25"/>
  <c r="H28" i="25"/>
  <c r="I27" i="22"/>
  <c r="J27" i="22" s="1"/>
  <c r="H27" i="22"/>
  <c r="L2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<sst xmlns="http://schemas.openxmlformats.org/spreadsheetml/2006/main" count="191" uniqueCount="45">
  <si>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</si>
  <si>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</si>
  <si>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</si>
  <si>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</si>
  <si>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</si>
  <si>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</si>
  <si>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</si>
  <si>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</si>
  <si>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</si>
  <si>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</si>
  <si>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</si>
  <si>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</si>
  <si>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</si>
  <si>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</si>
  <si>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</si>
  <si>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</si>
  <si>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</si>
  <si>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</si>
  <si>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</si>
  <si>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</si>
  <si>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</si>
  <si>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</si>
  <si>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</si>
  <si>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</si>
  <si>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</si>
  <si>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</si>
  <si>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</si>
  <si>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</si>
  <si>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</si>
  <si>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</si>
  <si>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</si>
  <si>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</si>
  <si>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</si>
  <si>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</si>
  <si>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</si>
  <si>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 xml:space="preserve">Taller de Investigación II </t>
  </si>
  <si>
    <t>Método del Elemento Finito</t>
  </si>
  <si>
    <t>II</t>
  </si>
  <si>
    <t>702B</t>
  </si>
  <si>
    <t>602U</t>
  </si>
  <si>
    <t>Septiembre 2023-Enero 2024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</si>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</sst>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672012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wnloads\REPORTE%20CALIF.%20PARCIAL%2024%20MARZO-1.xlsx" TargetMode="External"/><Relationship Id="rId1" Type="http://schemas.openxmlformats.org/officeDocument/2006/relationships/externalLinkPath" Target="/Users/joel/Downloads/REPORTE%20CALIF.%20PARCIAL%2024%20MARZ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FACTURA AVANZADA"/>
      <sheetName val="FORM Y EVAL DE PROYECTOS 802-A"/>
      <sheetName val="FORM Y EVAL DE PROYECTOS 802-B"/>
      <sheetName val="TALLER DE INVESTIGACIÓN"/>
      <sheetName val="MATERIA 5"/>
    </sheetNames>
    <sheetDataSet>
      <sheetData sheetId="0" refreshError="1"/>
      <sheetData sheetId="1" refreshError="1">
        <row r="4">
          <cell r="D4" t="str">
            <v>Formulación y Evaluación de Proyectos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39" zoomScaleNormal="85" zoomScaleSheetLayoutView="100" workbookViewId="0">
      <selection activeCell="D15" sqref="D15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6.44140625" style="1" customWidth="1"/>
    <col min="4" max="4" width="21.664062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35" t="s">
        <v>40</v>
      </c>
      <c r="M8" s="35"/>
      <c r="N8" s="35"/>
    </row>
    <row r="10" spans="1:14" x14ac:dyDescent="0.25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22" t="s">
        <v>35</v>
      </c>
      <c r="B14" s="9" t="s">
        <v>21</v>
      </c>
      <c r="C14" s="9" t="s">
        <v>39</v>
      </c>
      <c r="D14" s="9" t="s">
        <v>31</v>
      </c>
      <c r="E14" s="9">
        <v>22</v>
      </c>
      <c r="F14" s="9">
        <v>17</v>
      </c>
      <c r="G14" s="9"/>
      <c r="H14" s="10"/>
      <c r="I14" s="9">
        <f t="shared" ref="I14:I28" si="0">(E14-SUM(F14:G14))-K14</f>
        <v>5</v>
      </c>
      <c r="J14" s="10"/>
      <c r="K14" s="9"/>
      <c r="L14" s="10">
        <f t="shared" ref="L14:L28" si="1">K14/E14</f>
        <v>0</v>
      </c>
      <c r="M14" s="21">
        <v>83</v>
      </c>
      <c r="N14" s="15">
        <f>F14/E14</f>
        <v>0.77272727272727271</v>
      </c>
    </row>
    <row r="15" spans="1:14" s="11" customFormat="1" x14ac:dyDescent="0.25">
      <c r="A15" s="22" t="s">
        <v>36</v>
      </c>
      <c r="B15" s="9" t="s">
        <v>21</v>
      </c>
      <c r="C15" s="9" t="s">
        <v>39</v>
      </c>
      <c r="D15" s="9" t="s">
        <v>31</v>
      </c>
      <c r="E15" s="9">
        <v>12</v>
      </c>
      <c r="F15" s="9">
        <v>10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1">
        <v>77</v>
      </c>
      <c r="N15" s="15">
        <f t="shared" ref="N15:N16" si="2">F15/E15</f>
        <v>0.83333333333333337</v>
      </c>
    </row>
    <row r="16" spans="1:14" s="11" customFormat="1" x14ac:dyDescent="0.25">
      <c r="A16" s="22" t="str">
        <f>'[1]FORM Y EVAL DE PROYECTOS 802-A'!$D$4</f>
        <v>Formulación y Evaluación de Proyectos</v>
      </c>
      <c r="B16" s="9" t="s">
        <v>21</v>
      </c>
      <c r="C16" s="9" t="s">
        <v>38</v>
      </c>
      <c r="D16" s="9" t="s">
        <v>31</v>
      </c>
      <c r="E16" s="9">
        <v>11</v>
      </c>
      <c r="F16" s="9">
        <v>10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21">
        <v>73</v>
      </c>
      <c r="N16" s="15">
        <f t="shared" si="2"/>
        <v>0.90909090909090906</v>
      </c>
    </row>
    <row r="17" spans="1:14" s="11" customFormat="1" x14ac:dyDescent="0.25">
      <c r="A17" s="22" t="str">
        <f>'[1]FORM Y EVAL DE PROYECTOS 802-A'!$D$4</f>
        <v>Formulación y Evaluación de Proyectos</v>
      </c>
      <c r="B17" s="9" t="s">
        <v>37</v>
      </c>
      <c r="C17" s="9" t="s">
        <v>38</v>
      </c>
      <c r="D17" s="9" t="s">
        <v>31</v>
      </c>
      <c r="E17" s="9">
        <v>11</v>
      </c>
      <c r="F17" s="9">
        <v>10</v>
      </c>
      <c r="G17" s="9"/>
      <c r="H17" s="10"/>
      <c r="I17" s="9">
        <f t="shared" ref="I17" si="3">(E17-SUM(F17:G17))-K17</f>
        <v>1</v>
      </c>
      <c r="J17" s="10"/>
      <c r="K17" s="9"/>
      <c r="L17" s="10">
        <f t="shared" ref="L17" si="4">K17/E17</f>
        <v>0</v>
      </c>
      <c r="M17" s="21">
        <v>71</v>
      </c>
      <c r="N17" s="15">
        <f t="shared" ref="N17" si="5">F17/E17</f>
        <v>0.90909090909090906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47</v>
      </c>
      <c r="G28" s="17">
        <f>SUM(G14:G27)</f>
        <v>0</v>
      </c>
      <c r="H28" s="18">
        <v>0</v>
      </c>
      <c r="I28" s="17">
        <f t="shared" si="0"/>
        <v>9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0.85606060606060608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JOEL FRANCISCO PAVA CHIPOL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topLeftCell="A20" zoomScale="77" zoomScaleNormal="85" zoomScaleSheetLayoutView="100" workbookViewId="0">
      <selection activeCell="G36" sqref="G36:J36"/>
    </sheetView>
  </sheetViews>
  <sheetFormatPr baseColWidth="10" defaultColWidth="11.44140625" defaultRowHeight="13.2" x14ac:dyDescent="0.25"/>
  <cols>
    <col min="1" max="1" width="38.6640625" style="1" bestFit="1" customWidth="1"/>
    <col min="2" max="2" width="4.6640625" style="1" bestFit="1" customWidth="1"/>
    <col min="3" max="3" width="6" style="1" bestFit="1" customWidth="1"/>
    <col min="4" max="4" width="21.6640625" style="1" customWidth="1"/>
    <col min="5" max="5" width="9.44140625" style="1" customWidth="1"/>
    <col min="6" max="12" width="7.44140625" style="1" customWidth="1"/>
    <col min="13" max="14" width="11.6640625" style="1" bestFit="1" customWidth="1"/>
    <col min="15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5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 xml:space="preserve">Taller de Investigación II </v>
      </c>
      <c r="B14" s="9" t="s">
        <v>37</v>
      </c>
      <c r="C14" s="9" t="str">
        <f>'1'!C14</f>
        <v>602U</v>
      </c>
      <c r="D14" s="9" t="str">
        <f>'1'!D14</f>
        <v>IEM</v>
      </c>
      <c r="E14" s="9">
        <f>'1'!E14</f>
        <v>22</v>
      </c>
      <c r="F14" s="9">
        <v>17</v>
      </c>
      <c r="G14" s="9"/>
      <c r="H14" s="10"/>
      <c r="I14" s="9">
        <f t="shared" ref="I14:I27" si="0">(E14-SUM(F14:G14))-K14</f>
        <v>5</v>
      </c>
      <c r="J14" s="10"/>
      <c r="K14" s="9"/>
      <c r="L14" s="10">
        <f t="shared" ref="L14:L27" si="1">K14/E14</f>
        <v>0</v>
      </c>
      <c r="M14" s="9">
        <v>61.64</v>
      </c>
      <c r="N14" s="15">
        <v>0.77</v>
      </c>
    </row>
    <row r="15" spans="1:14" s="11" customFormat="1" x14ac:dyDescent="0.25">
      <c r="A15" s="9" t="str">
        <f>'1'!A15</f>
        <v>Método del Elemento Finito</v>
      </c>
      <c r="B15" s="9" t="s">
        <v>37</v>
      </c>
      <c r="C15" s="9" t="s">
        <v>39</v>
      </c>
      <c r="D15" s="9" t="str">
        <f>'1'!D15</f>
        <v>IEM</v>
      </c>
      <c r="E15" s="9">
        <f>'1'!E15</f>
        <v>12</v>
      </c>
      <c r="F15" s="9">
        <v>10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9">
        <v>62.92</v>
      </c>
      <c r="N15" s="15">
        <f>F15/E15</f>
        <v>0.83333333333333337</v>
      </c>
    </row>
    <row r="16" spans="1:14" s="11" customFormat="1" x14ac:dyDescent="0.25">
      <c r="A16" s="9" t="str">
        <f>'1'!A16</f>
        <v>Formulación y Evaluación de Proyectos</v>
      </c>
      <c r="B16" s="9" t="s">
        <v>41</v>
      </c>
      <c r="C16" s="9" t="str">
        <f>'1'!C16</f>
        <v>702B</v>
      </c>
      <c r="D16" s="9" t="str">
        <f>'1'!D16</f>
        <v>IEM</v>
      </c>
      <c r="E16" s="9">
        <f>'1'!E16</f>
        <v>11</v>
      </c>
      <c r="F16" s="9">
        <v>11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79.45</v>
      </c>
      <c r="N16" s="15">
        <f>E16/F16</f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45</v>
      </c>
      <c r="F27" s="17">
        <f>SUM(F14:F26)</f>
        <v>38</v>
      </c>
      <c r="G27" s="17">
        <f>SUM(G14:G26)</f>
        <v>0</v>
      </c>
      <c r="H27" s="18">
        <f>SUM(F27:G27)/E27</f>
        <v>0.84444444444444444</v>
      </c>
      <c r="I27" s="17">
        <f t="shared" si="0"/>
        <v>7</v>
      </c>
      <c r="J27" s="18">
        <f t="shared" ref="J27" si="2">I27/E27</f>
        <v>0.15555555555555556</v>
      </c>
      <c r="K27" s="17">
        <f>SUM(K14:K26)</f>
        <v>0</v>
      </c>
      <c r="L27" s="18">
        <f t="shared" si="1"/>
        <v>0</v>
      </c>
      <c r="M27" s="17">
        <f>AVERAGE(M14:M26)</f>
        <v>68.00333333333333</v>
      </c>
      <c r="N27" s="19">
        <f>AVERAGE(N14:N26)</f>
        <v>0.86777777777777787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x14ac:dyDescent="0.25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5">
      <c r="B33" s="39"/>
      <c r="C33" s="39"/>
      <c r="D33" s="39"/>
      <c r="G33" s="35"/>
      <c r="H33" s="35"/>
      <c r="I33" s="35"/>
      <c r="J33" s="35"/>
    </row>
    <row r="34" spans="1:10" hidden="1" x14ac:dyDescent="0.25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5"/>
    <row r="36" spans="1:10" ht="45" customHeight="1" x14ac:dyDescent="0.25">
      <c r="B36" s="41" t="str">
        <f>B10</f>
        <v>JOEL FRANCISCO PAVA CHIPOL</v>
      </c>
      <c r="C36" s="41"/>
      <c r="D36" s="41"/>
      <c r="E36" s="13"/>
      <c r="F36" s="13"/>
      <c r="G36" s="41" t="s">
        <v>34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5"/>
  <sheetViews>
    <sheetView zoomScale="85" zoomScaleNormal="85" zoomScaleSheetLayoutView="100" workbookViewId="0">
      <selection activeCell="N14" sqref="N14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664062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5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'1'!A15</f>
        <v>Método del Elemento Finito</v>
      </c>
      <c r="B14" s="9" t="s">
        <v>41</v>
      </c>
      <c r="C14" s="9" t="s">
        <v>39</v>
      </c>
      <c r="D14" s="9" t="str">
        <f>'1'!D15</f>
        <v>IEM</v>
      </c>
      <c r="E14" s="9">
        <f>'1'!E15</f>
        <v>12</v>
      </c>
      <c r="F14" s="9">
        <v>8</v>
      </c>
      <c r="G14" s="9"/>
      <c r="H14" s="10"/>
      <c r="I14" s="9">
        <f t="shared" ref="I14:I26" si="0">(E14-SUM(F14:G14))-K14</f>
        <v>4</v>
      </c>
      <c r="J14" s="10"/>
      <c r="K14" s="9"/>
      <c r="L14" s="10">
        <f t="shared" ref="L14:L26" si="1">K14/E14</f>
        <v>0</v>
      </c>
      <c r="M14" s="9">
        <v>50</v>
      </c>
      <c r="N14" s="15">
        <v>0.67</v>
      </c>
    </row>
    <row r="15" spans="1:14" s="11" customFormat="1" x14ac:dyDescent="0.25">
      <c r="A15" s="9" t="str">
        <f>'1'!A16</f>
        <v>Formulación y Evaluación de Proyectos</v>
      </c>
      <c r="B15" s="9" t="s">
        <v>42</v>
      </c>
      <c r="C15" s="9" t="str">
        <f>'1'!C16</f>
        <v>702B</v>
      </c>
      <c r="D15" s="9" t="str">
        <f>'1'!D16</f>
        <v>IEM</v>
      </c>
      <c r="E15" s="9">
        <f>'1'!E16</f>
        <v>11</v>
      </c>
      <c r="F15" s="9">
        <v>11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83.18</v>
      </c>
      <c r="N15" s="15">
        <v>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23</v>
      </c>
      <c r="F26" s="17">
        <f>SUM(F14:F25)</f>
        <v>19</v>
      </c>
      <c r="G26" s="17">
        <f>SUM(G14:G25)</f>
        <v>0</v>
      </c>
      <c r="H26" s="18">
        <f>SUM(F26:G26)/E26</f>
        <v>0.82608695652173914</v>
      </c>
      <c r="I26" s="17">
        <f t="shared" si="0"/>
        <v>4</v>
      </c>
      <c r="J26" s="18">
        <f t="shared" ref="J26" si="2">I26/E26</f>
        <v>0.17391304347826086</v>
      </c>
      <c r="K26" s="17">
        <f>SUM(K14:K25)</f>
        <v>0</v>
      </c>
      <c r="L26" s="18">
        <f t="shared" si="1"/>
        <v>0</v>
      </c>
      <c r="M26" s="17">
        <f>AVERAGE(M14:M25)</f>
        <v>66.59</v>
      </c>
      <c r="N26" s="19">
        <f>AVERAGE(N14:N25)</f>
        <v>0.83499999999999996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38" t="s">
        <v>27</v>
      </c>
      <c r="C31" s="38"/>
      <c r="D31" s="38"/>
      <c r="G31" s="23" t="s">
        <v>28</v>
      </c>
      <c r="H31" s="23"/>
      <c r="I31" s="23"/>
      <c r="J31" s="23"/>
    </row>
    <row r="32" spans="1:14" ht="62.25" customHeight="1" x14ac:dyDescent="0.25">
      <c r="B32" s="39"/>
      <c r="C32" s="39"/>
      <c r="D32" s="39"/>
      <c r="G32" s="35"/>
      <c r="H32" s="35"/>
      <c r="I32" s="35"/>
      <c r="J32" s="35"/>
    </row>
    <row r="33" spans="1:10" hidden="1" x14ac:dyDescent="0.25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5"/>
    <row r="35" spans="1:10" ht="45" customHeight="1" x14ac:dyDescent="0.25">
      <c r="B35" s="41" t="str">
        <f>B10</f>
        <v>JOEL FRANCISCO PAVA CHIPOL</v>
      </c>
      <c r="C35" s="41"/>
      <c r="D35" s="41"/>
      <c r="E35" s="13"/>
      <c r="F35" s="13"/>
      <c r="G35" s="41"/>
      <c r="H35" s="41"/>
      <c r="I35" s="41"/>
      <c r="J35" s="41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664062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5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 xml:space="preserve">Taller de Investigación II </v>
      </c>
      <c r="B14" s="9" t="s">
        <v>41</v>
      </c>
      <c r="C14" s="9" t="str">
        <f>'1'!C14</f>
        <v>602U</v>
      </c>
      <c r="D14" s="9" t="str">
        <f>'1'!D14</f>
        <v>IEM</v>
      </c>
      <c r="E14" s="9">
        <f>'1'!E14</f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76.5</v>
      </c>
      <c r="N14" s="15">
        <v>0.95399999999999996</v>
      </c>
    </row>
    <row r="15" spans="1:14" s="11" customFormat="1" x14ac:dyDescent="0.25">
      <c r="A15" s="9" t="str">
        <f>'1'!A15</f>
        <v>Método del Elemento Finito</v>
      </c>
      <c r="B15" s="9" t="s">
        <v>42</v>
      </c>
      <c r="C15" s="9" t="s">
        <v>39</v>
      </c>
      <c r="D15" s="9" t="str">
        <f>'1'!D15</f>
        <v>IEM</v>
      </c>
      <c r="E15" s="9">
        <f>'1'!E15</f>
        <v>12</v>
      </c>
      <c r="F15" s="9">
        <v>12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78.3</v>
      </c>
      <c r="N15" s="15">
        <v>1</v>
      </c>
    </row>
    <row r="16" spans="1:14" s="11" customFormat="1" x14ac:dyDescent="0.25">
      <c r="A16" s="9" t="str">
        <f>'1'!A16</f>
        <v>Formulación y Evaluación de Proyectos</v>
      </c>
      <c r="B16" s="9" t="s">
        <v>43</v>
      </c>
      <c r="C16" s="9" t="str">
        <f>'1'!C16</f>
        <v>702B</v>
      </c>
      <c r="D16" s="9" t="str">
        <f>'1'!D16</f>
        <v>IEM</v>
      </c>
      <c r="E16" s="9">
        <f>'1'!E16</f>
        <v>11</v>
      </c>
      <c r="F16" s="9">
        <v>11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89.7</v>
      </c>
      <c r="N16" s="15">
        <v>1</v>
      </c>
    </row>
    <row r="17" spans="1:14" s="11" customFormat="1" x14ac:dyDescent="0.25">
      <c r="A17" s="9" t="str">
        <f>'1'!A17</f>
        <v>Formulación y Evaluación de Proyectos</v>
      </c>
      <c r="B17" s="9" t="s">
        <v>44</v>
      </c>
      <c r="C17" s="9" t="str">
        <f>'1'!C17</f>
        <v>702B</v>
      </c>
      <c r="D17" s="9" t="str">
        <f>'1'!D17</f>
        <v>IEM</v>
      </c>
      <c r="E17" s="9">
        <f>'1'!E17</f>
        <v>11</v>
      </c>
      <c r="F17" s="9">
        <v>11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90.5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55</v>
      </c>
      <c r="G28" s="17">
        <f>SUM(G14:G27)</f>
        <v>0</v>
      </c>
      <c r="H28" s="18">
        <f>SUM(F28:G28)/E28</f>
        <v>0.9821428571428571</v>
      </c>
      <c r="I28" s="17">
        <f t="shared" si="0"/>
        <v>1</v>
      </c>
      <c r="J28" s="18">
        <f t="shared" ref="J28" si="2">I28/E28</f>
        <v>1.7857142857142856E-2</v>
      </c>
      <c r="K28" s="17">
        <f>SUM(K14:K27)</f>
        <v>0</v>
      </c>
      <c r="L28" s="18">
        <f t="shared" si="1"/>
        <v>0</v>
      </c>
      <c r="M28" s="17">
        <f>AVERAGE(M14:M27)</f>
        <v>83.75</v>
      </c>
      <c r="N28" s="19">
        <f>AVERAGE(N14:N27)</f>
        <v>0.98849999999999993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JOEL FRANCISCO PAVA CHIPOL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3" width="5.44140625" style="1" bestFit="1" customWidth="1"/>
    <col min="4" max="4" width="21.6640625" style="1" customWidth="1"/>
    <col min="5" max="5" width="9.44140625" style="1" customWidth="1"/>
    <col min="6" max="12" width="7.4414062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5">
      <c r="A10" s="4" t="s">
        <v>8</v>
      </c>
      <c r="B10" s="35" t="str">
        <f>'1'!B10</f>
        <v>JOEL FRANCISCO PAVA CHIPOL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 xml:space="preserve">Taller de Investigación II </v>
      </c>
      <c r="B14" s="9"/>
      <c r="C14" s="9" t="str">
        <f>'1'!C14</f>
        <v>602U</v>
      </c>
      <c r="D14" s="9" t="str">
        <f>'1'!D14</f>
        <v>IEM</v>
      </c>
      <c r="E14" s="9">
        <f>'1'!E14</f>
        <v>22</v>
      </c>
      <c r="F14" s="9">
        <v>22</v>
      </c>
      <c r="G14" s="9"/>
      <c r="H14" s="10">
        <f t="shared" ref="H14:H16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82</v>
      </c>
      <c r="N14" s="15">
        <v>1</v>
      </c>
    </row>
    <row r="15" spans="1:14" s="11" customFormat="1" x14ac:dyDescent="0.25">
      <c r="A15" s="9" t="str">
        <f>'1'!A15</f>
        <v>Método del Elemento Finito</v>
      </c>
      <c r="B15" s="9"/>
      <c r="C15" s="9" t="str">
        <f>'1'!C17</f>
        <v>702B</v>
      </c>
      <c r="D15" s="9" t="str">
        <f>'1'!D15</f>
        <v>IEM</v>
      </c>
      <c r="E15" s="9">
        <f>'1'!E15</f>
        <v>12</v>
      </c>
      <c r="F15" s="9">
        <v>12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77</v>
      </c>
      <c r="N15" s="15">
        <v>1</v>
      </c>
    </row>
    <row r="16" spans="1:14" s="11" customFormat="1" x14ac:dyDescent="0.25">
      <c r="A16" s="9" t="str">
        <f>'1'!A16</f>
        <v>Formulación y Evaluación de Proyectos</v>
      </c>
      <c r="B16" s="9"/>
      <c r="C16" s="9" t="str">
        <f>'1'!C16</f>
        <v>702B</v>
      </c>
      <c r="D16" s="9" t="str">
        <f>'1'!D16</f>
        <v>IEM</v>
      </c>
      <c r="E16" s="9">
        <f>'1'!E16</f>
        <v>11</v>
      </c>
      <c r="F16" s="9">
        <v>11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86</v>
      </c>
      <c r="N16" s="15"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45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81.666666666666671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JOEL FRANCISCO PAVA CHIPOL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2024-01-17T20:11:13Z</dcterms:modified>
  <cp:category/>
  <cp:contentStatus/>
</cp:coreProperties>
</file>