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SEMESTRE AGOSTO-ENERO 2024\REPORTES AGO-DIC 2023\4o Reporte\"/>
    </mc:Choice>
  </mc:AlternateContent>
  <xr:revisionPtr revIDLastSave="0" documentId="13_ncr:1_{500DA285-69A3-4D69-95C4-CEFF2E423D99}" xr6:coauthVersionLast="47" xr6:coauthVersionMax="47" xr10:uidLastSave="{00000000-0000-0000-0000-000000000000}"/>
  <bookViews>
    <workbookView xWindow="-110" yWindow="-110" windowWidth="19420" windowHeight="10300" activeTab="3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24" l="1"/>
  <c r="C16" i="24"/>
  <c r="A16" i="24"/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I15" i="25"/>
  <c r="J15" i="25" s="1"/>
  <c r="D15" i="25"/>
  <c r="C15" i="25"/>
  <c r="A15" i="25"/>
  <c r="I14" i="25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C20" i="24"/>
  <c r="A20" i="24"/>
  <c r="E19" i="24"/>
  <c r="I19" i="24" s="1"/>
  <c r="J19" i="24" s="1"/>
  <c r="D19" i="24"/>
  <c r="C19" i="24"/>
  <c r="A19" i="24"/>
  <c r="D15" i="24"/>
  <c r="C15" i="24"/>
  <c r="A15" i="24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D16" i="23"/>
  <c r="C16" i="23"/>
  <c r="A16" i="23"/>
  <c r="D15" i="23"/>
  <c r="C15" i="23"/>
  <c r="A15" i="23"/>
  <c r="D14" i="23"/>
  <c r="C14" i="23"/>
  <c r="A14" i="23"/>
  <c r="B10" i="23"/>
  <c r="B37" i="23" s="1"/>
  <c r="L8" i="23"/>
  <c r="H8" i="23"/>
  <c r="E8" i="23"/>
  <c r="A17" i="22"/>
  <c r="C17" i="22"/>
  <c r="D17" i="22"/>
  <c r="E17" i="22"/>
  <c r="A18" i="22"/>
  <c r="C18" i="22"/>
  <c r="D18" i="22"/>
  <c r="E18" i="22"/>
  <c r="L18" i="22" s="1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L22" i="22" s="1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L26" i="22" s="1"/>
  <c r="A27" i="22"/>
  <c r="C27" i="22"/>
  <c r="D27" i="22"/>
  <c r="E27" i="22"/>
  <c r="B10" i="22"/>
  <c r="B37" i="22" s="1"/>
  <c r="L8" i="22"/>
  <c r="H8" i="22"/>
  <c r="E8" i="22"/>
  <c r="N28" i="22"/>
  <c r="M28" i="22"/>
  <c r="K28" i="22"/>
  <c r="G28" i="22"/>
  <c r="F28" i="22"/>
  <c r="L27" i="22"/>
  <c r="I27" i="22"/>
  <c r="J27" i="22" s="1"/>
  <c r="H27" i="22"/>
  <c r="L25" i="22"/>
  <c r="I25" i="22"/>
  <c r="J25" i="22" s="1"/>
  <c r="H25" i="22"/>
  <c r="L24" i="22"/>
  <c r="I24" i="22"/>
  <c r="J24" i="22" s="1"/>
  <c r="H24" i="22"/>
  <c r="L23" i="22"/>
  <c r="I23" i="22"/>
  <c r="J23" i="22" s="1"/>
  <c r="H23" i="22"/>
  <c r="L21" i="22"/>
  <c r="I21" i="22"/>
  <c r="J21" i="22" s="1"/>
  <c r="H21" i="22"/>
  <c r="L20" i="22"/>
  <c r="I20" i="22"/>
  <c r="J20" i="22" s="1"/>
  <c r="H20" i="22"/>
  <c r="L19" i="22"/>
  <c r="I19" i="22"/>
  <c r="J19" i="22" s="1"/>
  <c r="H19" i="22"/>
  <c r="I17" i="22"/>
  <c r="J17" i="22" s="1"/>
  <c r="H17" i="22"/>
  <c r="B37" i="10"/>
  <c r="N28" i="10"/>
  <c r="M28" i="10"/>
  <c r="K28" i="10"/>
  <c r="G28" i="10"/>
  <c r="F28" i="10"/>
  <c r="E28" i="10"/>
  <c r="L27" i="10"/>
  <c r="I27" i="10"/>
  <c r="J27" i="10" s="1"/>
  <c r="H27" i="10"/>
  <c r="L26" i="10"/>
  <c r="I26" i="10"/>
  <c r="J26" i="10" s="1"/>
  <c r="H26" i="10"/>
  <c r="L25" i="10"/>
  <c r="I25" i="10"/>
  <c r="J25" i="10" s="1"/>
  <c r="H25" i="10"/>
  <c r="L24" i="10"/>
  <c r="I24" i="10"/>
  <c r="J24" i="10" s="1"/>
  <c r="H24" i="10"/>
  <c r="L23" i="10"/>
  <c r="I23" i="10"/>
  <c r="J23" i="10" s="1"/>
  <c r="H23" i="10"/>
  <c r="L22" i="10"/>
  <c r="I22" i="10"/>
  <c r="J22" i="10" s="1"/>
  <c r="H22" i="10"/>
  <c r="L21" i="10"/>
  <c r="I21" i="10"/>
  <c r="J21" i="10" s="1"/>
  <c r="H21" i="10"/>
  <c r="L20" i="10"/>
  <c r="I20" i="10"/>
  <c r="J20" i="10" s="1"/>
  <c r="H20" i="10"/>
  <c r="L19" i="10"/>
  <c r="I19" i="10"/>
  <c r="J19" i="10" s="1"/>
  <c r="H19" i="10"/>
  <c r="L18" i="10"/>
  <c r="I18" i="10"/>
  <c r="J18" i="10" s="1"/>
  <c r="H18" i="10"/>
  <c r="L17" i="10"/>
  <c r="I17" i="10"/>
  <c r="J17" i="10" s="1"/>
  <c r="H17" i="10"/>
  <c r="L14" i="25" l="1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9" i="24"/>
  <c r="L20" i="24"/>
  <c r="L21" i="24"/>
  <c r="L22" i="24"/>
  <c r="L23" i="24"/>
  <c r="L24" i="24"/>
  <c r="L25" i="24"/>
  <c r="L26" i="24"/>
  <c r="L27" i="24"/>
  <c r="H19" i="24"/>
  <c r="H20" i="24"/>
  <c r="H21" i="24"/>
  <c r="H22" i="24"/>
  <c r="H23" i="24"/>
  <c r="H24" i="24"/>
  <c r="H25" i="24"/>
  <c r="H26" i="24"/>
  <c r="H27" i="24"/>
  <c r="E28" i="24"/>
  <c r="L18" i="23"/>
  <c r="L19" i="23"/>
  <c r="L20" i="23"/>
  <c r="L21" i="23"/>
  <c r="L22" i="23"/>
  <c r="L23" i="23"/>
  <c r="L24" i="23"/>
  <c r="L25" i="23"/>
  <c r="L26" i="23"/>
  <c r="L2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<sst xmlns="http://schemas.openxmlformats.org/spreadsheetml/2006/main" count="207" uniqueCount="46">
  <si>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</si>
  <si>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</si>
  <si>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</si>
  <si>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</si>
  <si>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</si>
  <si>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</si>
  <si>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</si>
  <si>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</si>
  <si>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</si>
  <si>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</si>
  <si>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</si>
  <si>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</si>
  <si>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</si>
  <si>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</si>
  <si>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</si>
  <si>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</si>
  <si>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</si>
  <si>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</si>
  <si>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</si>
  <si>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</si>
  <si>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</si>
  <si>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</si>
  <si>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</si>
  <si>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</si>
  <si>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</si>
  <si>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</si>
  <si>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</si>
  <si>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</si>
  <si>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</si>
  <si>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</si>
  <si>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</si>
  <si>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EN GESTIÓN EMPRESARIAL</t>
  </si>
  <si>
    <t>M.E. DINORAH MARTÍNEZ PELAYO</t>
  </si>
  <si>
    <t>FUNDAMENTOS DE INVESTIGACIÓN</t>
  </si>
  <si>
    <t>IGEM</t>
  </si>
  <si>
    <t>DESARROLLO HUMANO</t>
  </si>
  <si>
    <t>L.C. ANA KARENINA CÓRDOBA FERMÁN</t>
  </si>
  <si>
    <t>II</t>
  </si>
  <si>
    <t>107-B</t>
  </si>
  <si>
    <t>107-A</t>
  </si>
  <si>
    <t>III</t>
  </si>
  <si>
    <t>IV</t>
  </si>
  <si>
    <t>V</t>
  </si>
  <si>
    <t>SEPTIEMBRE 23-ENERO 24</t>
  </si>
  <si>
    <t>107-C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</si>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</sst>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1</xdr:col>
      <xdr:colOff>257736</xdr:colOff>
      <xdr:row>33</xdr:row>
      <xdr:rowOff>65259</xdr:rowOff>
    </xdr:from>
    <xdr:to>
      <xdr:col>3</xdr:col>
      <xdr:colOff>915893</xdr:colOff>
      <xdr:row>33</xdr:row>
      <xdr:rowOff>783091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835089" y="7494759"/>
          <a:ext cx="1509804" cy="71783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190500</xdr:colOff>
      <xdr:row>33</xdr:row>
      <xdr:rowOff>11205</xdr:rowOff>
    </xdr:from>
    <xdr:to>
      <xdr:col>3</xdr:col>
      <xdr:colOff>1285687</xdr:colOff>
      <xdr:row>33</xdr:row>
      <xdr:rowOff>729037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081618" y="7474323"/>
          <a:ext cx="1509804" cy="71783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168088</xdr:colOff>
      <xdr:row>33</xdr:row>
      <xdr:rowOff>44824</xdr:rowOff>
    </xdr:from>
    <xdr:to>
      <xdr:col>3</xdr:col>
      <xdr:colOff>1173628</xdr:colOff>
      <xdr:row>33</xdr:row>
      <xdr:rowOff>762656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059206" y="7507942"/>
          <a:ext cx="1509804" cy="71783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zoomScale="85" zoomScaleNormal="85" zoomScaleSheetLayoutView="100" workbookViewId="0">
      <selection activeCell="Q4" sqref="Q4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8.1796875" style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ht="13" x14ac:dyDescent="0.3">
      <c r="A6" s="24" t="s">
        <v>2</v>
      </c>
      <c r="B6" s="24"/>
      <c r="C6" s="24"/>
      <c r="D6" s="24"/>
      <c r="E6" s="25" t="s">
        <v>31</v>
      </c>
      <c r="F6" s="25"/>
      <c r="G6" s="25"/>
      <c r="H6" s="25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" x14ac:dyDescent="0.3">
      <c r="A8" s="4" t="s">
        <v>3</v>
      </c>
      <c r="B8" s="35" t="s">
        <v>4</v>
      </c>
      <c r="C8" s="35"/>
      <c r="D8" s="14" t="s">
        <v>5</v>
      </c>
      <c r="E8" s="5">
        <v>3</v>
      </c>
      <c r="G8" s="4" t="s">
        <v>6</v>
      </c>
      <c r="H8" s="5">
        <v>2</v>
      </c>
      <c r="I8" s="34" t="s">
        <v>7</v>
      </c>
      <c r="J8" s="34"/>
      <c r="K8" s="34"/>
      <c r="L8" s="35" t="s">
        <v>43</v>
      </c>
      <c r="M8" s="35"/>
      <c r="N8" s="35"/>
    </row>
    <row r="10" spans="1:14" ht="13" x14ac:dyDescent="0.3">
      <c r="A10" s="4" t="s">
        <v>8</v>
      </c>
      <c r="B10" s="35" t="s">
        <v>32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ht="13" x14ac:dyDescent="0.25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5">
      <c r="A14" s="8" t="s">
        <v>33</v>
      </c>
      <c r="B14" s="9" t="s">
        <v>21</v>
      </c>
      <c r="C14" s="21" t="s">
        <v>39</v>
      </c>
      <c r="D14" s="9" t="s">
        <v>34</v>
      </c>
      <c r="E14" s="9">
        <v>27</v>
      </c>
      <c r="F14" s="9">
        <v>25</v>
      </c>
      <c r="G14" s="9">
        <v>0</v>
      </c>
      <c r="H14" s="10"/>
      <c r="I14" s="9">
        <v>2</v>
      </c>
      <c r="J14" s="10"/>
      <c r="K14" s="9"/>
      <c r="L14" s="10"/>
      <c r="M14" s="9">
        <v>93</v>
      </c>
      <c r="N14" s="15">
        <v>7.0000000000000007E-2</v>
      </c>
    </row>
    <row r="15" spans="1:14" s="11" customFormat="1" x14ac:dyDescent="0.25">
      <c r="A15" s="8" t="s">
        <v>35</v>
      </c>
      <c r="B15" s="9" t="s">
        <v>21</v>
      </c>
      <c r="C15" s="21" t="s">
        <v>38</v>
      </c>
      <c r="D15" s="9" t="s">
        <v>34</v>
      </c>
      <c r="E15" s="9">
        <v>29</v>
      </c>
      <c r="F15" s="9">
        <v>22</v>
      </c>
      <c r="G15" s="9">
        <v>0</v>
      </c>
      <c r="H15" s="10"/>
      <c r="I15" s="9">
        <v>7</v>
      </c>
      <c r="J15" s="10"/>
      <c r="K15" s="9"/>
      <c r="L15" s="10"/>
      <c r="M15" s="9">
        <v>76</v>
      </c>
      <c r="N15" s="15">
        <v>0.24</v>
      </c>
    </row>
    <row r="16" spans="1:14" s="11" customFormat="1" x14ac:dyDescent="0.25">
      <c r="A16" s="8" t="s">
        <v>35</v>
      </c>
      <c r="B16" s="9" t="s">
        <v>21</v>
      </c>
      <c r="C16" s="21" t="s">
        <v>44</v>
      </c>
      <c r="D16" s="9" t="s">
        <v>34</v>
      </c>
      <c r="E16" s="9">
        <v>30</v>
      </c>
      <c r="F16" s="9">
        <v>23</v>
      </c>
      <c r="G16" s="9">
        <v>0</v>
      </c>
      <c r="H16" s="10"/>
      <c r="I16" s="9">
        <v>7</v>
      </c>
      <c r="J16" s="10"/>
      <c r="K16" s="9"/>
      <c r="L16" s="10"/>
      <c r="M16" s="9">
        <v>77</v>
      </c>
      <c r="N16" s="15">
        <v>0.23</v>
      </c>
    </row>
    <row r="17" spans="1:14" s="11" customFormat="1" x14ac:dyDescent="0.25">
      <c r="A17" s="8"/>
      <c r="B17" s="9"/>
      <c r="C17" s="9"/>
      <c r="D17" s="9"/>
      <c r="E17" s="9"/>
      <c r="F17" s="9"/>
      <c r="G17" s="9"/>
      <c r="H17" s="10" t="e">
        <f t="shared" ref="H17:H27" si="0">F17/E17</f>
        <v>#DIV/0!</v>
      </c>
      <c r="I17" s="9">
        <f t="shared" ref="I17:I28" si="1">(E17-SUM(F17:G17))-K17</f>
        <v>0</v>
      </c>
      <c r="J17" s="10" t="e">
        <f t="shared" ref="J17:J28" si="2">I17/E17</f>
        <v>#DIV/0!</v>
      </c>
      <c r="K17" s="9"/>
      <c r="L17" s="10" t="e">
        <f t="shared" ref="L17:L28" si="3">K17/E17</f>
        <v>#DIV/0!</v>
      </c>
      <c r="M17" s="9"/>
      <c r="N17" s="15"/>
    </row>
    <row r="18" spans="1:14" s="11" customFormat="1" x14ac:dyDescent="0.25">
      <c r="A18" s="8"/>
      <c r="B18" s="9"/>
      <c r="C18" s="9"/>
      <c r="D18" s="9"/>
      <c r="E18" s="9"/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86</v>
      </c>
      <c r="F28" s="17">
        <f>SUM(F14:F27)</f>
        <v>70</v>
      </c>
      <c r="G28" s="17">
        <f>SUM(G14:G27)</f>
        <v>0</v>
      </c>
      <c r="H28" s="18">
        <f>SUM(F28:G28)/E28</f>
        <v>0.81395348837209303</v>
      </c>
      <c r="I28" s="17">
        <f t="shared" si="1"/>
        <v>16</v>
      </c>
      <c r="J28" s="18">
        <f t="shared" si="2"/>
        <v>0.18604651162790697</v>
      </c>
      <c r="K28" s="17">
        <f>SUM(K14:K27)</f>
        <v>0</v>
      </c>
      <c r="L28" s="18">
        <f t="shared" si="3"/>
        <v>0</v>
      </c>
      <c r="M28" s="17">
        <f>AVERAGE(M14:M27)</f>
        <v>82</v>
      </c>
      <c r="N28" s="19">
        <f>AVERAGE(N14:N27)</f>
        <v>0.18000000000000002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ht="13" x14ac:dyDescent="0.3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5">
      <c r="B34" s="39"/>
      <c r="C34" s="39"/>
      <c r="D34" s="39"/>
      <c r="G34" s="35"/>
      <c r="H34" s="35"/>
      <c r="I34" s="35"/>
      <c r="J34" s="35"/>
    </row>
    <row r="35" spans="1:10" hidden="1" x14ac:dyDescent="0.25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5"/>
    <row r="37" spans="1:10" ht="45" customHeight="1" x14ac:dyDescent="0.25">
      <c r="B37" s="41" t="str">
        <f>B10</f>
        <v>M.E. DINORAH MARTÍNEZ PELAYO</v>
      </c>
      <c r="C37" s="41"/>
      <c r="D37" s="41"/>
      <c r="E37" s="13"/>
      <c r="F37" s="13"/>
      <c r="G37" s="41" t="s">
        <v>36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4" zoomScale="85" zoomScaleNormal="85" zoomScaleSheetLayoutView="100" workbookViewId="0">
      <selection activeCell="E14" sqref="E14:N16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6.26953125" style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ht="13" x14ac:dyDescent="0.3">
      <c r="A6" s="24" t="s">
        <v>2</v>
      </c>
      <c r="B6" s="24"/>
      <c r="C6" s="24"/>
      <c r="D6" s="24"/>
      <c r="E6" s="25" t="s">
        <v>31</v>
      </c>
      <c r="F6" s="25"/>
      <c r="G6" s="25"/>
      <c r="H6" s="25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5">
        <v>2</v>
      </c>
      <c r="C8" s="35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35" t="str">
        <f>'1'!L8</f>
        <v>SEPTIEMBRE 23-ENERO 24</v>
      </c>
      <c r="M8" s="35"/>
      <c r="N8" s="35"/>
    </row>
    <row r="10" spans="1:14" ht="13" x14ac:dyDescent="0.3">
      <c r="A10" s="4" t="s">
        <v>8</v>
      </c>
      <c r="B10" s="35" t="str">
        <f>'1'!B10</f>
        <v>M.E. DINORAH MARTÍNEZ PELAYO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ht="13" x14ac:dyDescent="0.25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5">
      <c r="A14" s="8" t="s">
        <v>33</v>
      </c>
      <c r="B14" s="9" t="s">
        <v>37</v>
      </c>
      <c r="C14" s="21" t="s">
        <v>39</v>
      </c>
      <c r="D14" s="9" t="s">
        <v>34</v>
      </c>
      <c r="E14" s="9">
        <v>27</v>
      </c>
      <c r="F14" s="9">
        <v>22</v>
      </c>
      <c r="G14" s="22" t="s">
        <v>45</v>
      </c>
      <c r="H14" s="10"/>
      <c r="I14" s="9">
        <v>5</v>
      </c>
      <c r="J14" s="10"/>
      <c r="K14" s="9"/>
      <c r="L14" s="10"/>
      <c r="M14" s="9">
        <v>81</v>
      </c>
      <c r="N14" s="15">
        <v>0.19</v>
      </c>
    </row>
    <row r="15" spans="1:14" s="11" customFormat="1" x14ac:dyDescent="0.25">
      <c r="A15" s="8" t="s">
        <v>35</v>
      </c>
      <c r="B15" s="9" t="s">
        <v>37</v>
      </c>
      <c r="C15" s="21" t="s">
        <v>38</v>
      </c>
      <c r="D15" s="9" t="s">
        <v>34</v>
      </c>
      <c r="E15" s="9">
        <v>29</v>
      </c>
      <c r="F15" s="9">
        <v>26</v>
      </c>
      <c r="G15" s="22" t="s">
        <v>45</v>
      </c>
      <c r="H15" s="10"/>
      <c r="I15" s="9">
        <v>3</v>
      </c>
      <c r="J15" s="10"/>
      <c r="K15" s="9"/>
      <c r="L15" s="10"/>
      <c r="M15" s="9">
        <v>90</v>
      </c>
      <c r="N15" s="15">
        <v>0.1</v>
      </c>
    </row>
    <row r="16" spans="1:14" s="11" customFormat="1" x14ac:dyDescent="0.25">
      <c r="A16" s="8" t="s">
        <v>35</v>
      </c>
      <c r="B16" s="9" t="s">
        <v>37</v>
      </c>
      <c r="C16" s="21" t="s">
        <v>44</v>
      </c>
      <c r="D16" s="9" t="s">
        <v>34</v>
      </c>
      <c r="E16" s="9">
        <v>30</v>
      </c>
      <c r="F16" s="9">
        <v>11</v>
      </c>
      <c r="G16" s="22" t="s">
        <v>45</v>
      </c>
      <c r="H16" s="10"/>
      <c r="I16" s="9">
        <v>19</v>
      </c>
      <c r="J16" s="10"/>
      <c r="K16" s="9"/>
      <c r="L16" s="10"/>
      <c r="M16" s="9">
        <v>63</v>
      </c>
      <c r="N16" s="15">
        <v>0.37</v>
      </c>
    </row>
    <row r="17" spans="1:14" s="11" customFormat="1" x14ac:dyDescent="0.25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ref="H17:H27" si="0">F17/E17</f>
        <v>#DIV/0!</v>
      </c>
      <c r="I17" s="9">
        <f t="shared" ref="I17:I28" si="1">(E17-SUM(F17:G17))-K17</f>
        <v>0</v>
      </c>
      <c r="J17" s="10" t="e">
        <f t="shared" ref="J17:J28" si="2">I17/E17</f>
        <v>#DIV/0!</v>
      </c>
      <c r="K17" s="9"/>
      <c r="L17" s="10"/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ref="L18:L28" si="3">K18/E18</f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86</v>
      </c>
      <c r="F28" s="17">
        <f>SUM(F14:F27)</f>
        <v>59</v>
      </c>
      <c r="G28" s="17">
        <f>SUM(G14:G27)</f>
        <v>0</v>
      </c>
      <c r="H28" s="18">
        <f>SUM(F28:G28)/E28</f>
        <v>0.68604651162790697</v>
      </c>
      <c r="I28" s="17">
        <f t="shared" si="1"/>
        <v>27</v>
      </c>
      <c r="J28" s="18">
        <f t="shared" si="2"/>
        <v>0.31395348837209303</v>
      </c>
      <c r="K28" s="17">
        <f>SUM(K14:K27)</f>
        <v>0</v>
      </c>
      <c r="L28" s="18">
        <f t="shared" si="3"/>
        <v>0</v>
      </c>
      <c r="M28" s="17">
        <f>AVERAGE(M14:M27)</f>
        <v>78</v>
      </c>
      <c r="N28" s="19">
        <f>AVERAGE(N14:N27)</f>
        <v>0.22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ht="13" x14ac:dyDescent="0.3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5">
      <c r="B34" s="39"/>
      <c r="C34" s="39"/>
      <c r="D34" s="39"/>
      <c r="G34" s="35"/>
      <c r="H34" s="35"/>
      <c r="I34" s="35"/>
      <c r="J34" s="35"/>
    </row>
    <row r="35" spans="1:10" hidden="1" x14ac:dyDescent="0.25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5"/>
    <row r="37" spans="1:10" ht="45" customHeight="1" x14ac:dyDescent="0.25">
      <c r="B37" s="41" t="str">
        <f>B10</f>
        <v>M.E. DINORAH MARTÍNEZ PELAYO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7" zoomScale="85" zoomScaleNormal="85" zoomScaleSheetLayoutView="100" workbookViewId="0">
      <selection activeCell="F14" sqref="F14:N14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7.54296875" style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ht="13" x14ac:dyDescent="0.3">
      <c r="A6" s="24" t="s">
        <v>2</v>
      </c>
      <c r="B6" s="24"/>
      <c r="C6" s="24"/>
      <c r="D6" s="24"/>
      <c r="E6" s="25"/>
      <c r="F6" s="25"/>
      <c r="G6" s="25"/>
      <c r="H6" s="25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5">
        <v>3</v>
      </c>
      <c r="C8" s="35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35" t="str">
        <f>'1'!L8</f>
        <v>SEPTIEMBRE 23-ENERO 24</v>
      </c>
      <c r="M8" s="35"/>
      <c r="N8" s="35"/>
    </row>
    <row r="10" spans="1:14" ht="13" x14ac:dyDescent="0.3">
      <c r="A10" s="4" t="s">
        <v>8</v>
      </c>
      <c r="B10" s="35" t="str">
        <f>'1'!B10</f>
        <v>M.E. DINORAH MARTÍNEZ PELAYO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ht="13" x14ac:dyDescent="0.25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5">
      <c r="A14" s="9" t="str">
        <f>'1'!A14</f>
        <v>FUNDAMENTOS DE INVESTIGACIÓN</v>
      </c>
      <c r="B14" s="9" t="s">
        <v>40</v>
      </c>
      <c r="C14" s="9" t="str">
        <f>'1'!C14</f>
        <v>107-A</v>
      </c>
      <c r="D14" s="9" t="str">
        <f>'1'!D14</f>
        <v>IGEM</v>
      </c>
      <c r="E14" s="9">
        <v>27</v>
      </c>
      <c r="F14" s="9">
        <v>22</v>
      </c>
      <c r="G14" s="22" t="s">
        <v>45</v>
      </c>
      <c r="H14" s="10"/>
      <c r="I14" s="9">
        <v>5</v>
      </c>
      <c r="J14" s="10"/>
      <c r="K14" s="9"/>
      <c r="L14" s="10"/>
      <c r="M14" s="9">
        <v>81</v>
      </c>
      <c r="N14" s="15">
        <v>0.19</v>
      </c>
    </row>
    <row r="15" spans="1:14" s="11" customFormat="1" x14ac:dyDescent="0.25">
      <c r="A15" s="9" t="str">
        <f>'1'!A15</f>
        <v>DESARROLLO HUMANO</v>
      </c>
      <c r="B15" s="9" t="s">
        <v>40</v>
      </c>
      <c r="C15" s="9" t="str">
        <f>'1'!C15</f>
        <v>107-B</v>
      </c>
      <c r="D15" s="9" t="str">
        <f>'1'!D15</f>
        <v>IGEM</v>
      </c>
      <c r="E15" s="9">
        <v>30</v>
      </c>
      <c r="F15" s="9">
        <v>26</v>
      </c>
      <c r="G15" s="22" t="s">
        <v>45</v>
      </c>
      <c r="H15" s="10"/>
      <c r="I15" s="9">
        <v>4</v>
      </c>
      <c r="J15" s="10"/>
      <c r="K15" s="9"/>
      <c r="L15" s="10"/>
      <c r="M15" s="9">
        <v>87</v>
      </c>
      <c r="N15" s="15">
        <v>0.13</v>
      </c>
    </row>
    <row r="16" spans="1:14" s="11" customFormat="1" x14ac:dyDescent="0.25">
      <c r="A16" s="9" t="str">
        <f>'1'!A16</f>
        <v>DESARROLLO HUMANO</v>
      </c>
      <c r="B16" s="9" t="s">
        <v>40</v>
      </c>
      <c r="C16" s="9" t="str">
        <f>'1'!C16</f>
        <v>107-C</v>
      </c>
      <c r="D16" s="9" t="str">
        <f>'1'!D16</f>
        <v>IGEM</v>
      </c>
      <c r="E16" s="9">
        <v>30</v>
      </c>
      <c r="F16" s="9">
        <v>27</v>
      </c>
      <c r="G16" s="22" t="s">
        <v>45</v>
      </c>
      <c r="H16" s="10"/>
      <c r="I16" s="9">
        <v>3</v>
      </c>
      <c r="J16" s="10"/>
      <c r="K16" s="9"/>
      <c r="L16" s="10"/>
      <c r="M16" s="9">
        <v>90</v>
      </c>
      <c r="N16" s="15">
        <v>0.1</v>
      </c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>
        <v>0</v>
      </c>
      <c r="J17" s="10"/>
      <c r="K17" s="9"/>
      <c r="L17" s="10"/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ref="H18:H27" si="0">F18/E18</f>
        <v>#DIV/0!</v>
      </c>
      <c r="I18" s="9">
        <f t="shared" ref="I18:I28" si="1">(E18-SUM(F18:G18))-K18</f>
        <v>0</v>
      </c>
      <c r="J18" s="10" t="e">
        <f t="shared" ref="J18:J28" si="2">I18/E18</f>
        <v>#DIV/0!</v>
      </c>
      <c r="K18" s="9"/>
      <c r="L18" s="10" t="e">
        <f t="shared" ref="L18:L28" si="3">K18/E18</f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87</v>
      </c>
      <c r="F28" s="17">
        <f>SUM(F14:F27)</f>
        <v>75</v>
      </c>
      <c r="G28" s="17">
        <f>SUM(G14:G27)</f>
        <v>0</v>
      </c>
      <c r="H28" s="18">
        <f>SUM(F28:G28)/E28</f>
        <v>0.86206896551724133</v>
      </c>
      <c r="I28" s="17">
        <f t="shared" si="1"/>
        <v>12</v>
      </c>
      <c r="J28" s="18">
        <f t="shared" si="2"/>
        <v>0.13793103448275862</v>
      </c>
      <c r="K28" s="17">
        <f>SUM(K14:K27)</f>
        <v>0</v>
      </c>
      <c r="L28" s="18">
        <f t="shared" si="3"/>
        <v>0</v>
      </c>
      <c r="M28" s="17">
        <f>AVERAGE(M14:M27)</f>
        <v>86</v>
      </c>
      <c r="N28" s="19">
        <f>AVERAGE(N14:N27)</f>
        <v>0.14000000000000001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ht="13" x14ac:dyDescent="0.3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5">
      <c r="B34" s="39"/>
      <c r="C34" s="39"/>
      <c r="D34" s="39"/>
      <c r="G34" s="35"/>
      <c r="H34" s="35"/>
      <c r="I34" s="35"/>
      <c r="J34" s="35"/>
    </row>
    <row r="35" spans="1:10" hidden="1" x14ac:dyDescent="0.25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5"/>
    <row r="37" spans="1:10" ht="45" customHeight="1" x14ac:dyDescent="0.25">
      <c r="B37" s="41" t="str">
        <f>B10</f>
        <v>M.E. DINORAH MARTÍNEZ PELAYO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abSelected="1" topLeftCell="A4" zoomScale="85" zoomScaleNormal="85" zoomScaleSheetLayoutView="100" workbookViewId="0">
      <selection activeCell="O17" sqref="O1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6.7265625" style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ht="13" x14ac:dyDescent="0.3">
      <c r="A6" s="24" t="s">
        <v>2</v>
      </c>
      <c r="B6" s="24"/>
      <c r="C6" s="24"/>
      <c r="D6" s="24"/>
      <c r="E6" s="25"/>
      <c r="F6" s="25"/>
      <c r="G6" s="25"/>
      <c r="H6" s="25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5">
        <v>4</v>
      </c>
      <c r="C8" s="35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35" t="str">
        <f>'1'!L8</f>
        <v>SEPTIEMBRE 23-ENERO 24</v>
      </c>
      <c r="M8" s="35"/>
      <c r="N8" s="35"/>
    </row>
    <row r="10" spans="1:14" ht="13" x14ac:dyDescent="0.3">
      <c r="A10" s="4" t="s">
        <v>8</v>
      </c>
      <c r="B10" s="35" t="str">
        <f>'1'!B10</f>
        <v>M.E. DINORAH MARTÍNEZ PELAYO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ht="13" x14ac:dyDescent="0.25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5">
      <c r="A14" s="9" t="str">
        <f>'1'!A14</f>
        <v>FUNDAMENTOS DE INVESTIGACIÓN</v>
      </c>
      <c r="B14" s="9" t="s">
        <v>41</v>
      </c>
      <c r="C14" s="9" t="str">
        <f>'1'!C14</f>
        <v>107-A</v>
      </c>
      <c r="D14" s="9" t="str">
        <f>'1'!D14</f>
        <v>IGEM</v>
      </c>
      <c r="E14" s="9">
        <v>27</v>
      </c>
      <c r="F14" s="22">
        <v>22</v>
      </c>
      <c r="G14" s="10"/>
      <c r="H14" s="9">
        <v>0</v>
      </c>
      <c r="I14" s="9">
        <v>5</v>
      </c>
      <c r="J14" s="9"/>
      <c r="K14" s="10"/>
      <c r="L14" s="9">
        <v>81</v>
      </c>
      <c r="M14" s="15">
        <v>0.19</v>
      </c>
      <c r="N14" s="15"/>
    </row>
    <row r="15" spans="1:14" s="11" customFormat="1" x14ac:dyDescent="0.25">
      <c r="A15" s="9" t="str">
        <f>'1'!A15</f>
        <v>DESARROLLO HUMANO</v>
      </c>
      <c r="B15" s="9" t="s">
        <v>41</v>
      </c>
      <c r="C15" s="9" t="str">
        <f>'1'!C15</f>
        <v>107-B</v>
      </c>
      <c r="D15" s="9" t="str">
        <f>'1'!D15</f>
        <v>IGEM</v>
      </c>
      <c r="E15" s="9">
        <v>29</v>
      </c>
      <c r="F15" s="9">
        <v>25</v>
      </c>
      <c r="G15" s="9"/>
      <c r="H15" s="9">
        <v>0</v>
      </c>
      <c r="I15" s="9">
        <v>4</v>
      </c>
      <c r="J15" s="10"/>
      <c r="K15" s="9"/>
      <c r="L15" s="9">
        <v>52</v>
      </c>
      <c r="M15" s="15">
        <v>0.48</v>
      </c>
      <c r="N15" s="15"/>
    </row>
    <row r="16" spans="1:14" s="11" customFormat="1" x14ac:dyDescent="0.25">
      <c r="A16" s="9" t="str">
        <f>'1'!A16</f>
        <v>DESARROLLO HUMANO</v>
      </c>
      <c r="B16" s="9" t="s">
        <v>41</v>
      </c>
      <c r="C16" s="9" t="str">
        <f>'1'!C16</f>
        <v>107-C</v>
      </c>
      <c r="D16" s="9" t="str">
        <f>'1'!D16</f>
        <v>IGEM</v>
      </c>
      <c r="E16" s="9">
        <v>29</v>
      </c>
      <c r="F16" s="9">
        <v>20</v>
      </c>
      <c r="G16" s="9"/>
      <c r="H16" s="9">
        <v>0</v>
      </c>
      <c r="I16" s="9">
        <v>9</v>
      </c>
      <c r="J16" s="10"/>
      <c r="K16" s="9"/>
      <c r="L16" s="9">
        <v>69</v>
      </c>
      <c r="M16" s="15">
        <v>0.31</v>
      </c>
      <c r="N16" s="15"/>
    </row>
    <row r="17" spans="1:14" s="11" customFormat="1" x14ac:dyDescent="0.25">
      <c r="A17" s="9" t="s">
        <v>35</v>
      </c>
      <c r="B17" s="9" t="s">
        <v>42</v>
      </c>
      <c r="C17" s="9" t="s">
        <v>38</v>
      </c>
      <c r="D17" s="9" t="s">
        <v>34</v>
      </c>
      <c r="E17" s="9">
        <v>29</v>
      </c>
      <c r="F17" s="9">
        <v>28</v>
      </c>
      <c r="G17" s="9"/>
      <c r="H17" s="9">
        <v>0</v>
      </c>
      <c r="I17" s="9">
        <v>1</v>
      </c>
      <c r="J17" s="10"/>
      <c r="K17" s="9"/>
      <c r="L17" s="9">
        <v>97</v>
      </c>
      <c r="M17" s="15">
        <v>0.03</v>
      </c>
      <c r="N17" s="15"/>
    </row>
    <row r="18" spans="1:14" s="11" customFormat="1" x14ac:dyDescent="0.25">
      <c r="A18" s="9" t="s">
        <v>35</v>
      </c>
      <c r="B18" s="9" t="s">
        <v>42</v>
      </c>
      <c r="C18" s="9" t="s">
        <v>44</v>
      </c>
      <c r="D18" s="9" t="s">
        <v>34</v>
      </c>
      <c r="E18" s="9">
        <v>29</v>
      </c>
      <c r="F18" s="9">
        <v>26</v>
      </c>
      <c r="G18" s="9"/>
      <c r="H18" s="9">
        <v>0</v>
      </c>
      <c r="I18" s="9">
        <v>3</v>
      </c>
      <c r="J18" s="10"/>
      <c r="K18" s="9"/>
      <c r="L18" s="9">
        <v>90</v>
      </c>
      <c r="M18" s="15">
        <v>0.1</v>
      </c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ref="H19:H27" si="0">F19/E19</f>
        <v>#DIV/0!</v>
      </c>
      <c r="I19" s="9">
        <f t="shared" ref="I19:I28" si="1">(E19-SUM(F19:G19))-K19</f>
        <v>0</v>
      </c>
      <c r="J19" s="10" t="e">
        <f t="shared" ref="J19:J28" si="2">I19/E19</f>
        <v>#DIV/0!</v>
      </c>
      <c r="K19" s="9"/>
      <c r="L19" s="10" t="e">
        <f t="shared" ref="L19:L28" si="3">K19/E19</f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143</v>
      </c>
      <c r="F28" s="17">
        <f>SUM(F14:F27)</f>
        <v>121</v>
      </c>
      <c r="G28" s="17">
        <f>SUM(G14:G27)</f>
        <v>0</v>
      </c>
      <c r="H28" s="18">
        <f>SUM(F28:G28)/E28</f>
        <v>0.84615384615384615</v>
      </c>
      <c r="I28" s="17">
        <f t="shared" si="1"/>
        <v>22</v>
      </c>
      <c r="J28" s="18">
        <f t="shared" si="2"/>
        <v>0.15384615384615385</v>
      </c>
      <c r="K28" s="17">
        <f>SUM(K14:K27)</f>
        <v>0</v>
      </c>
      <c r="L28" s="18">
        <f t="shared" si="3"/>
        <v>0</v>
      </c>
      <c r="M28" s="17">
        <f>AVERAGE(M14:M27)</f>
        <v>0.22200000000000003</v>
      </c>
      <c r="N28" s="19" t="e">
        <f>AVERAGE(N14:N27)</f>
        <v>#DIV/0!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ht="13" x14ac:dyDescent="0.3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5">
      <c r="B34" s="39"/>
      <c r="C34" s="39"/>
      <c r="D34" s="39"/>
      <c r="G34" s="35"/>
      <c r="H34" s="35"/>
      <c r="I34" s="35"/>
      <c r="J34" s="35"/>
    </row>
    <row r="35" spans="1:10" hidden="1" x14ac:dyDescent="0.25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5"/>
    <row r="37" spans="1:10" ht="45" customHeight="1" x14ac:dyDescent="0.25">
      <c r="B37" s="41" t="str">
        <f>B10</f>
        <v>M.E. DINORAH MARTÍNEZ PELAYO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10" zoomScale="85" zoomScaleNormal="85" zoomScaleSheetLayoutView="100" workbookViewId="0">
      <selection activeCell="Q28" sqref="Q28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7.26953125" style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ht="13" x14ac:dyDescent="0.3">
      <c r="A6" s="24" t="s">
        <v>2</v>
      </c>
      <c r="B6" s="24"/>
      <c r="C6" s="24"/>
      <c r="D6" s="24"/>
      <c r="E6" s="25" t="s">
        <v>31</v>
      </c>
      <c r="F6" s="25"/>
      <c r="G6" s="25"/>
      <c r="H6" s="25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5" t="s">
        <v>29</v>
      </c>
      <c r="C8" s="35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35" t="str">
        <f>'1'!L8</f>
        <v>SEPTIEMBRE 23-ENERO 24</v>
      </c>
      <c r="M8" s="35"/>
      <c r="N8" s="35"/>
    </row>
    <row r="10" spans="1:14" ht="13" x14ac:dyDescent="0.3">
      <c r="A10" s="4" t="s">
        <v>8</v>
      </c>
      <c r="B10" s="35" t="str">
        <f>'1'!B10</f>
        <v>M.E. DINORAH MARTÍNEZ PELAYO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ht="13" x14ac:dyDescent="0.25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5">
      <c r="A14" s="9" t="str">
        <f>'1'!A14</f>
        <v>FUNDAMENTOS DE INVESTIGACIÓN</v>
      </c>
      <c r="B14" s="9"/>
      <c r="C14" s="9" t="str">
        <f>'1'!C14</f>
        <v>107-A</v>
      </c>
      <c r="D14" s="9" t="str">
        <f>'1'!D14</f>
        <v>IGEM</v>
      </c>
      <c r="E14" s="9">
        <v>25</v>
      </c>
      <c r="F14" s="9">
        <v>22</v>
      </c>
      <c r="G14" s="9">
        <v>0</v>
      </c>
      <c r="H14" s="10">
        <f t="shared" ref="H14:H27" si="0">F14/E14</f>
        <v>0.88</v>
      </c>
      <c r="I14" s="9">
        <f t="shared" ref="I14:I28" si="1">(E14-SUM(F14:G14))-K14</f>
        <v>3</v>
      </c>
      <c r="J14" s="10">
        <f t="shared" ref="J14:J28" si="2">I14/E14</f>
        <v>0.12</v>
      </c>
      <c r="K14" s="9">
        <v>0</v>
      </c>
      <c r="L14" s="10">
        <f t="shared" ref="L14:L28" si="3">K14/E14</f>
        <v>0</v>
      </c>
      <c r="M14" s="9">
        <v>88</v>
      </c>
      <c r="N14" s="15">
        <v>0.12</v>
      </c>
    </row>
    <row r="15" spans="1:14" s="11" customFormat="1" x14ac:dyDescent="0.25">
      <c r="A15" s="9" t="str">
        <f>'1'!A15</f>
        <v>DESARROLLO HUMANO</v>
      </c>
      <c r="B15" s="9"/>
      <c r="C15" s="9" t="str">
        <f>'1'!C15</f>
        <v>107-B</v>
      </c>
      <c r="D15" s="9" t="str">
        <f>'1'!D15</f>
        <v>IGEM</v>
      </c>
      <c r="E15" s="9">
        <v>41</v>
      </c>
      <c r="F15" s="9">
        <v>34</v>
      </c>
      <c r="G15" s="9">
        <v>0</v>
      </c>
      <c r="H15" s="10">
        <f t="shared" si="0"/>
        <v>0.82926829268292679</v>
      </c>
      <c r="I15" s="9">
        <f t="shared" si="1"/>
        <v>7</v>
      </c>
      <c r="J15" s="10">
        <f t="shared" si="2"/>
        <v>0.17073170731707318</v>
      </c>
      <c r="K15" s="9">
        <v>0</v>
      </c>
      <c r="L15" s="10">
        <f t="shared" si="3"/>
        <v>0</v>
      </c>
      <c r="M15" s="9">
        <v>83</v>
      </c>
      <c r="N15" s="15">
        <v>0.17</v>
      </c>
    </row>
    <row r="16" spans="1:14" s="11" customFormat="1" x14ac:dyDescent="0.25">
      <c r="A16" s="9" t="str">
        <f>'1'!A16</f>
        <v>DESARROLLO HUMANO</v>
      </c>
      <c r="B16" s="9"/>
      <c r="C16" s="9" t="str">
        <f>'1'!C16</f>
        <v>107-C</v>
      </c>
      <c r="D16" s="9" t="str">
        <f>'1'!D16</f>
        <v>IGEM</v>
      </c>
      <c r="E16" s="9">
        <f>'1'!E16</f>
        <v>30</v>
      </c>
      <c r="F16" s="9">
        <v>2</v>
      </c>
      <c r="G16" s="9">
        <v>0</v>
      </c>
      <c r="H16" s="10">
        <f t="shared" si="0"/>
        <v>6.6666666666666666E-2</v>
      </c>
      <c r="I16" s="9">
        <f t="shared" si="1"/>
        <v>28</v>
      </c>
      <c r="J16" s="10">
        <f t="shared" si="2"/>
        <v>0.93333333333333335</v>
      </c>
      <c r="K16" s="9">
        <v>0</v>
      </c>
      <c r="L16" s="10">
        <f t="shared" si="3"/>
        <v>0</v>
      </c>
      <c r="M16" s="9">
        <v>100</v>
      </c>
      <c r="N16" s="15">
        <v>0</v>
      </c>
    </row>
    <row r="17" spans="1:14" s="11" customFormat="1" x14ac:dyDescent="0.25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96</v>
      </c>
      <c r="F28" s="17">
        <f>SUM(F14:F27)</f>
        <v>58</v>
      </c>
      <c r="G28" s="17">
        <f>SUM(G14:G27)</f>
        <v>0</v>
      </c>
      <c r="H28" s="18">
        <f>SUM(F28:G28)/E28</f>
        <v>0.60416666666666663</v>
      </c>
      <c r="I28" s="17">
        <f t="shared" si="1"/>
        <v>38</v>
      </c>
      <c r="J28" s="18">
        <f t="shared" si="2"/>
        <v>0.39583333333333331</v>
      </c>
      <c r="K28" s="17">
        <f>SUM(K14:K27)</f>
        <v>0</v>
      </c>
      <c r="L28" s="18">
        <f t="shared" si="3"/>
        <v>0</v>
      </c>
      <c r="M28" s="17">
        <f>AVERAGE(M14:M27)</f>
        <v>90.333333333333329</v>
      </c>
      <c r="N28" s="19">
        <f>AVERAGE(N14:N27)</f>
        <v>9.6666666666666679E-2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ht="13" x14ac:dyDescent="0.3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5">
      <c r="B34" s="39"/>
      <c r="C34" s="39"/>
      <c r="D34" s="39"/>
      <c r="G34" s="35"/>
      <c r="H34" s="35"/>
      <c r="I34" s="35"/>
      <c r="J34" s="35"/>
    </row>
    <row r="35" spans="1:10" hidden="1" x14ac:dyDescent="0.25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5"/>
    <row r="37" spans="1:10" ht="45" customHeight="1" x14ac:dyDescent="0.25">
      <c r="B37" s="41" t="str">
        <f>B10</f>
        <v>M.E. DINORAH MARTÍNEZ PELAYO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DINORAH MARTINEZ PELAYO</cp:lastModifiedBy>
  <cp:revision/>
  <dcterms:created xsi:type="dcterms:W3CDTF">2021-11-22T14:45:25Z</dcterms:created>
  <dcterms:modified xsi:type="dcterms:W3CDTF">2024-01-24T20:06:46Z</dcterms:modified>
  <cp:category/>
  <cp:contentStatus/>
</cp:coreProperties>
</file>