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18684" windowHeight="60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20" i="10" l="1"/>
  <c r="I20" i="10"/>
  <c r="J20" i="10" s="1"/>
  <c r="L20" i="10"/>
  <c r="H19" i="10" l="1"/>
  <c r="I19" i="10"/>
  <c r="J19" i="10" s="1"/>
  <c r="L19" i="10"/>
  <c r="N25" i="25" l="1"/>
  <c r="M25" i="25"/>
  <c r="K25" i="25"/>
  <c r="G25" i="25"/>
  <c r="F25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4" i="25" s="1"/>
  <c r="L8" i="25"/>
  <c r="H8" i="25"/>
  <c r="E8" i="25"/>
  <c r="N26" i="24"/>
  <c r="M26" i="24"/>
  <c r="K26" i="24"/>
  <c r="G26" i="24"/>
  <c r="F26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5" i="24" s="1"/>
  <c r="H8" i="24"/>
  <c r="E8" i="24"/>
  <c r="N26" i="23"/>
  <c r="M26" i="23"/>
  <c r="K26" i="23"/>
  <c r="G26" i="23"/>
  <c r="F26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J14" i="23" s="1"/>
  <c r="D14" i="23"/>
  <c r="C14" i="23"/>
  <c r="A14" i="23"/>
  <c r="B10" i="23"/>
  <c r="B35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I18" i="22" s="1"/>
  <c r="J18" i="22" s="1"/>
  <c r="A19" i="22"/>
  <c r="C19" i="22"/>
  <c r="D19" i="22"/>
  <c r="E19" i="22"/>
  <c r="H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C14" i="22"/>
  <c r="D14" i="22"/>
  <c r="E14" i="22"/>
  <c r="H14" i="22" s="1"/>
  <c r="A14" i="22"/>
  <c r="B10" i="22"/>
  <c r="B35" i="22" s="1"/>
  <c r="L8" i="22"/>
  <c r="H8" i="22"/>
  <c r="E8" i="22"/>
  <c r="N26" i="22"/>
  <c r="M26" i="22"/>
  <c r="K26" i="22"/>
  <c r="G26" i="22"/>
  <c r="F26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H15" i="22"/>
  <c r="H16" i="22"/>
  <c r="L18" i="22"/>
  <c r="I19" i="22"/>
  <c r="J19" i="22" s="1"/>
  <c r="L19" i="22"/>
  <c r="I14" i="22"/>
  <c r="J14" i="22" s="1"/>
  <c r="I15" i="22"/>
  <c r="J15" i="22" s="1"/>
  <c r="H18" i="22"/>
  <c r="L14" i="25"/>
  <c r="L15" i="25"/>
  <c r="L16" i="25"/>
  <c r="L17" i="25"/>
  <c r="L18" i="25"/>
  <c r="H14" i="25"/>
  <c r="H15" i="25"/>
  <c r="H16" i="25"/>
  <c r="H17" i="25"/>
  <c r="H18" i="25"/>
  <c r="E25" i="25"/>
  <c r="L14" i="24"/>
  <c r="L15" i="24"/>
  <c r="L16" i="24"/>
  <c r="L17" i="24"/>
  <c r="L18" i="24"/>
  <c r="H14" i="24"/>
  <c r="H15" i="24"/>
  <c r="H16" i="24"/>
  <c r="H17" i="24"/>
  <c r="H18" i="24"/>
  <c r="E26" i="24"/>
  <c r="L14" i="23"/>
  <c r="L15" i="23"/>
  <c r="L16" i="23"/>
  <c r="L17" i="23"/>
  <c r="L18" i="23"/>
  <c r="H14" i="23"/>
  <c r="H15" i="23"/>
  <c r="H16" i="23"/>
  <c r="H17" i="23"/>
  <c r="H18" i="23"/>
  <c r="E26" i="23"/>
  <c r="H17" i="22"/>
  <c r="I17" i="22"/>
  <c r="J17" i="22" s="1"/>
  <c r="L14" i="22"/>
  <c r="E26" i="22"/>
  <c r="I27" i="10"/>
  <c r="J27" i="10" s="1"/>
  <c r="H27" i="10"/>
  <c r="L27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<sst xmlns="http://schemas.openxmlformats.org/spreadsheetml/2006/main" count="192" uniqueCount="51">
  <si>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</si>
  <si>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</si>
  <si>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</si>
  <si>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</si>
  <si>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</si>
  <si>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</si>
  <si>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</si>
  <si>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</si>
  <si>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</si>
  <si>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</si>
  <si>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</si>
  <si>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</si>
  <si>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</si>
  <si>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</si>
  <si>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</si>
  <si>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</si>
  <si>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</si>
  <si>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</si>
  <si>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</si>
  <si>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</si>
  <si>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</si>
  <si>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</si>
  <si>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</si>
  <si>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</si>
  <si>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</si>
  <si>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</si>
  <si>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</si>
  <si>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</si>
  <si>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</si>
  <si>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</si>
  <si>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</si>
  <si>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</si>
  <si>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</si>
  <si>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</si>
  <si>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</si>
  <si>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605-B</t>
  </si>
  <si>
    <t>INNOVACIÓN Y EMPRENDEDURISMO</t>
  </si>
  <si>
    <t>SEPTIEMBRE 2023-ENERO 2024</t>
  </si>
  <si>
    <t>TALLER DE INVESTIGACIÓN II</t>
  </si>
  <si>
    <t>705-A</t>
  </si>
  <si>
    <t>DISEÑO DE PRODUCTOS DE TURISMO ALTERNATIVO</t>
  </si>
  <si>
    <t>705-B</t>
  </si>
  <si>
    <t xml:space="preserve">PROCESOS ESTRUCTURALES </t>
  </si>
  <si>
    <t>505-B</t>
  </si>
  <si>
    <t>CULTURA EMPRESARIAL</t>
  </si>
  <si>
    <t>304-B</t>
  </si>
  <si>
    <t>LC. MANUEL DE JESÚS CANO BUSTAMENTE</t>
  </si>
  <si>
    <t>S/E</t>
  </si>
  <si>
    <t>LC. MANUEL DE JESÚS CANO BUSTAMANTE</t>
  </si>
  <si>
    <t>T</t>
  </si>
  <si>
    <t>L.C MANUEL DE JESÚS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</si>
</sst>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2" zoomScale="85" zoomScaleNormal="85" zoomScaleSheetLayoutView="100" workbookViewId="0">
      <selection activeCell="G33" sqref="G33: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3.5546875" style="1" customWidth="1"/>
    <col min="7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26.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>
        <v>1</v>
      </c>
      <c r="C14" s="9" t="s">
        <v>39</v>
      </c>
      <c r="D14" s="9" t="s">
        <v>33</v>
      </c>
      <c r="E14" s="9">
        <v>29</v>
      </c>
      <c r="F14" s="9">
        <v>27</v>
      </c>
      <c r="G14" s="9"/>
      <c r="H14" s="10">
        <f t="shared" ref="H14:H20" si="0">F14/E14</f>
        <v>0.93103448275862066</v>
      </c>
      <c r="I14" s="9">
        <f t="shared" ref="I14:I27" si="1">(E14-SUM(F14:G14))-K14</f>
        <v>2</v>
      </c>
      <c r="J14" s="10">
        <f t="shared" ref="J14:J27" si="2">I14/E14</f>
        <v>6.8965517241379309E-2</v>
      </c>
      <c r="K14" s="9"/>
      <c r="L14" s="10">
        <f t="shared" ref="L14:L27" si="3">K14/E14</f>
        <v>0</v>
      </c>
      <c r="M14" s="9">
        <v>90</v>
      </c>
      <c r="N14" s="15">
        <v>0.62</v>
      </c>
    </row>
    <row r="15" spans="1:14" s="11" customFormat="1" ht="26.4" x14ac:dyDescent="0.25">
      <c r="A15" s="8" t="s">
        <v>40</v>
      </c>
      <c r="B15" s="9">
        <v>1</v>
      </c>
      <c r="C15" s="9" t="s">
        <v>41</v>
      </c>
      <c r="D15" s="9" t="s">
        <v>33</v>
      </c>
      <c r="E15" s="9"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98</v>
      </c>
      <c r="N15" s="15">
        <v>1</v>
      </c>
    </row>
    <row r="16" spans="1:14" s="11" customFormat="1" ht="26.4" x14ac:dyDescent="0.25">
      <c r="A16" s="8" t="s">
        <v>36</v>
      </c>
      <c r="B16" s="9">
        <v>1</v>
      </c>
      <c r="C16" s="9" t="s">
        <v>35</v>
      </c>
      <c r="D16" s="9" t="s">
        <v>33</v>
      </c>
      <c r="E16" s="9">
        <v>7</v>
      </c>
      <c r="F16" s="9">
        <v>6</v>
      </c>
      <c r="G16" s="9"/>
      <c r="H16" s="10">
        <f>F16/E16</f>
        <v>0.8571428571428571</v>
      </c>
      <c r="I16" s="9">
        <f>(E16-SUM(F16:G16))-K16</f>
        <v>1</v>
      </c>
      <c r="J16" s="10">
        <f>I16/E16</f>
        <v>0.14285714285714285</v>
      </c>
      <c r="K16" s="9"/>
      <c r="L16" s="10">
        <f>K16/E16</f>
        <v>0</v>
      </c>
      <c r="M16" s="9">
        <v>80</v>
      </c>
      <c r="N16" s="15">
        <v>0.86</v>
      </c>
    </row>
    <row r="17" spans="1:14" s="11" customFormat="1" ht="26.4" x14ac:dyDescent="0.25">
      <c r="A17" s="8" t="s">
        <v>42</v>
      </c>
      <c r="B17" s="9">
        <v>1</v>
      </c>
      <c r="C17" s="9" t="s">
        <v>43</v>
      </c>
      <c r="D17" s="9" t="s">
        <v>33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6.4" x14ac:dyDescent="0.25">
      <c r="A18" s="8" t="s">
        <v>42</v>
      </c>
      <c r="B18" s="9">
        <v>2</v>
      </c>
      <c r="C18" s="9" t="s">
        <v>43</v>
      </c>
      <c r="D18" s="9" t="s">
        <v>33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87</v>
      </c>
      <c r="N18" s="15">
        <v>0.4</v>
      </c>
    </row>
    <row r="19" spans="1:14" s="11" customFormat="1" ht="26.4" x14ac:dyDescent="0.25">
      <c r="A19" s="8" t="s">
        <v>44</v>
      </c>
      <c r="B19" s="9">
        <v>1</v>
      </c>
      <c r="C19" s="9" t="s">
        <v>45</v>
      </c>
      <c r="D19" s="9" t="s">
        <v>33</v>
      </c>
      <c r="E19" s="9">
        <v>29</v>
      </c>
      <c r="F19" s="9">
        <v>29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92</v>
      </c>
      <c r="N19" s="15">
        <v>0.51</v>
      </c>
    </row>
    <row r="20" spans="1:14" s="11" customFormat="1" ht="26.4" x14ac:dyDescent="0.25">
      <c r="A20" s="8" t="s">
        <v>44</v>
      </c>
      <c r="B20" s="9">
        <v>2</v>
      </c>
      <c r="C20" s="9" t="s">
        <v>45</v>
      </c>
      <c r="D20" s="9" t="s">
        <v>33</v>
      </c>
      <c r="E20" s="9">
        <v>29</v>
      </c>
      <c r="F20" s="9">
        <v>25</v>
      </c>
      <c r="G20" s="9"/>
      <c r="H20" s="10">
        <f t="shared" si="0"/>
        <v>0.86206896551724133</v>
      </c>
      <c r="I20" s="9">
        <f t="shared" si="1"/>
        <v>4</v>
      </c>
      <c r="J20" s="10">
        <f t="shared" si="2"/>
        <v>0.13793103448275862</v>
      </c>
      <c r="K20" s="9"/>
      <c r="L20" s="10">
        <f t="shared" si="3"/>
        <v>0</v>
      </c>
      <c r="M20" s="9">
        <v>77</v>
      </c>
      <c r="N20" s="15">
        <v>0.82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120</v>
      </c>
      <c r="G27" s="17">
        <f>SUM(G14:G26)</f>
        <v>0</v>
      </c>
      <c r="H27" s="18">
        <f>SUM(F27:G27)/E27</f>
        <v>0.94488188976377951</v>
      </c>
      <c r="I27" s="17">
        <f t="shared" si="1"/>
        <v>7</v>
      </c>
      <c r="J27" s="18">
        <f t="shared" si="2"/>
        <v>5.5118110236220472E-2</v>
      </c>
      <c r="K27" s="17">
        <f>SUM(K14:K26)</f>
        <v>0</v>
      </c>
      <c r="L27" s="18">
        <f t="shared" si="3"/>
        <v>0</v>
      </c>
      <c r="M27" s="17">
        <f>AVERAGE(M14:M26)</f>
        <v>89.142857142857139</v>
      </c>
      <c r="N27" s="19">
        <f>AVERAGE(N14:N26)</f>
        <v>0.74428571428571433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9" zoomScale="85" zoomScaleNormal="85" zoomScaleSheetLayoutView="100" workbookViewId="0">
      <selection activeCell="R8" sqref="R8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9.332031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8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>
        <v>2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29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88</v>
      </c>
      <c r="N14" s="15">
        <v>0.5</v>
      </c>
    </row>
    <row r="15" spans="1:14" s="11" customFormat="1" ht="26.4" x14ac:dyDescent="0.25">
      <c r="A15" s="9" t="str">
        <f>'1'!A15</f>
        <v>DISEÑO DE PRODUCTOS DE TURISMO ALTERNATIVO</v>
      </c>
      <c r="B15" s="9">
        <v>2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2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100</v>
      </c>
      <c r="N16" s="15">
        <v>0.86</v>
      </c>
    </row>
    <row r="17" spans="1:14" s="11" customFormat="1" ht="26.4" x14ac:dyDescent="0.25">
      <c r="A17" s="9" t="str">
        <f>'1'!A17</f>
        <v xml:space="preserve">PROCESOS ESTRUCTURALES </v>
      </c>
      <c r="B17" s="9">
        <v>4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0.6</v>
      </c>
    </row>
    <row r="18" spans="1:14" s="11" customFormat="1" ht="26.4" x14ac:dyDescent="0.25">
      <c r="A18" s="9" t="str">
        <f>'1'!A18</f>
        <v xml:space="preserve">PROCESOS ESTRUCTURALES </v>
      </c>
      <c r="B18" s="9">
        <v>5</v>
      </c>
      <c r="C18" s="9" t="str">
        <f>'1'!C18</f>
        <v>505-B</v>
      </c>
      <c r="D18" s="9" t="str">
        <f>'1'!D18</f>
        <v>L.A</v>
      </c>
      <c r="E18" s="9">
        <f>'1'!E18</f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89</v>
      </c>
      <c r="N18" s="15">
        <v>0.6</v>
      </c>
    </row>
    <row r="19" spans="1:14" s="11" customFormat="1" ht="26.4" x14ac:dyDescent="0.25">
      <c r="A19" s="9" t="str">
        <f>'1'!A19</f>
        <v>CULTURA EMPRESARIAL</v>
      </c>
      <c r="B19" s="9">
        <v>3</v>
      </c>
      <c r="C19" s="9" t="str">
        <f>'1'!C19</f>
        <v>304-B</v>
      </c>
      <c r="D19" s="9" t="str">
        <f>'1'!D19</f>
        <v>L.A</v>
      </c>
      <c r="E19" s="9">
        <f>'1'!E19</f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82</v>
      </c>
      <c r="N19" s="15">
        <v>0.86</v>
      </c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si="1"/>
        <v>4</v>
      </c>
      <c r="J26" s="18">
        <f t="shared" si="2"/>
        <v>4.0816326530612242E-2</v>
      </c>
      <c r="K26" s="17">
        <f>SUM(K14:K25)</f>
        <v>0</v>
      </c>
      <c r="L26" s="18">
        <f t="shared" si="3"/>
        <v>0</v>
      </c>
      <c r="M26" s="17">
        <f>AVERAGE(M14:M25)</f>
        <v>91.333333333333329</v>
      </c>
      <c r="N26" s="19">
        <f>AVERAGE(N14:N25)</f>
        <v>0.73666666666666669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46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5.5546875" style="1" bestFit="1" customWidth="1"/>
    <col min="4" max="4" width="28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 t="s">
        <v>47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18" si="0">F14/E14</f>
        <v>0</v>
      </c>
      <c r="I14" s="9"/>
      <c r="J14" s="10">
        <f t="shared" ref="J14:J26" si="1">I14/E14</f>
        <v>0</v>
      </c>
      <c r="K14" s="9"/>
      <c r="L14" s="10">
        <f t="shared" ref="L14:L26" si="2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>
        <v>3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ref="I15:I26" si="3">(E15-SUM(F15:G15))-K15</f>
        <v>0</v>
      </c>
      <c r="J15" s="10">
        <f t="shared" si="1"/>
        <v>0</v>
      </c>
      <c r="K15" s="9"/>
      <c r="L15" s="10">
        <f t="shared" si="2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3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 xml:space="preserve">PROCESOS ESTRUCTURALES </v>
      </c>
      <c r="B17" s="9">
        <v>5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3"/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'1'!A19</f>
        <v>CULTURA EMPRESARIAL</v>
      </c>
      <c r="B18" s="9">
        <v>5</v>
      </c>
      <c r="C18" s="9" t="str">
        <f>'1'!C19</f>
        <v>304-B</v>
      </c>
      <c r="D18" s="9" t="str">
        <f>'1'!D19</f>
        <v>L.A</v>
      </c>
      <c r="E18" s="9">
        <f>'1'!E19</f>
        <v>29</v>
      </c>
      <c r="F18" s="9">
        <v>25</v>
      </c>
      <c r="G18" s="9"/>
      <c r="H18" s="10">
        <f t="shared" si="0"/>
        <v>0.86206896551724133</v>
      </c>
      <c r="I18" s="9">
        <f t="shared" si="3"/>
        <v>4</v>
      </c>
      <c r="J18" s="10">
        <f t="shared" si="1"/>
        <v>0.13793103448275862</v>
      </c>
      <c r="K18" s="9"/>
      <c r="L18" s="10">
        <f t="shared" si="2"/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50</v>
      </c>
      <c r="G26" s="17">
        <f>SUM(G14:G25)</f>
        <v>0</v>
      </c>
      <c r="H26" s="18">
        <f>SUM(F26:G26)/E26</f>
        <v>0.60240963855421692</v>
      </c>
      <c r="I26" s="17">
        <f t="shared" si="3"/>
        <v>33</v>
      </c>
      <c r="J26" s="18">
        <f t="shared" si="1"/>
        <v>0.39759036144578314</v>
      </c>
      <c r="K26" s="17">
        <f>SUM(K14:K25)</f>
        <v>0</v>
      </c>
      <c r="L26" s="18">
        <f t="shared" si="2"/>
        <v>0</v>
      </c>
      <c r="M26" s="17">
        <f>AVERAGE(M14:M25)</f>
        <v>93.25</v>
      </c>
      <c r="N26" s="19">
        <f>AVERAGE(N14:N25)</f>
        <v>0.92249999999999999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34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0" zoomScale="85" zoomScaleNormal="85" zoomScaleSheetLayoutView="100" workbookViewId="0">
      <selection activeCell="Q28" sqref="Q28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>
        <v>3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27</v>
      </c>
      <c r="G14" s="9"/>
      <c r="H14" s="10">
        <f t="shared" ref="H14:H18" si="0">F14/E14</f>
        <v>0.93103448275862066</v>
      </c>
      <c r="I14" s="9">
        <f t="shared" ref="I14:I26" si="1">(E14-SUM(F14:G14))-K14</f>
        <v>2</v>
      </c>
      <c r="J14" s="10">
        <f t="shared" ref="J14:J26" si="2">I14/E14</f>
        <v>6.8965517241379309E-2</v>
      </c>
      <c r="K14" s="9"/>
      <c r="L14" s="10">
        <f t="shared" ref="L14:L26" si="3">K14/E14</f>
        <v>0</v>
      </c>
      <c r="M14" s="9">
        <v>82</v>
      </c>
      <c r="N14" s="15">
        <v>0.74</v>
      </c>
    </row>
    <row r="15" spans="1:14" s="11" customFormat="1" ht="26.4" x14ac:dyDescent="0.25">
      <c r="A15" s="9" t="str">
        <f>'1'!A15</f>
        <v>DISEÑO DE PRODUCTOS DE TURISMO ALTERNATIVO</v>
      </c>
      <c r="B15" s="9">
        <v>4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4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 xml:space="preserve">PROCESOS ESTRUCTURALES </v>
      </c>
      <c r="B17" s="9">
        <v>6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94</v>
      </c>
      <c r="N17" s="15">
        <v>0.67</v>
      </c>
    </row>
    <row r="18" spans="1:14" s="11" customFormat="1" ht="26.4" x14ac:dyDescent="0.25">
      <c r="A18" s="9" t="str">
        <f>'1'!A19</f>
        <v>CULTURA EMPRESARIAL</v>
      </c>
      <c r="B18" s="9">
        <v>5</v>
      </c>
      <c r="C18" s="9" t="str">
        <f>'1'!C19</f>
        <v>304-B</v>
      </c>
      <c r="D18" s="9" t="str">
        <f>'1'!D19</f>
        <v>L.A</v>
      </c>
      <c r="E18" s="9">
        <f>'1'!E19</f>
        <v>29</v>
      </c>
      <c r="F18" s="9">
        <v>25</v>
      </c>
      <c r="G18" s="9"/>
      <c r="H18" s="10">
        <f t="shared" si="0"/>
        <v>0.86206896551724133</v>
      </c>
      <c r="I18" s="9">
        <f t="shared" si="1"/>
        <v>4</v>
      </c>
      <c r="J18" s="10">
        <f t="shared" si="2"/>
        <v>0.13793103448275862</v>
      </c>
      <c r="K18" s="9"/>
      <c r="L18" s="10">
        <f t="shared" si="3"/>
        <v>0</v>
      </c>
      <c r="M18" s="9">
        <v>75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77</v>
      </c>
      <c r="G26" s="17">
        <f>SUM(G14:G25)</f>
        <v>0</v>
      </c>
      <c r="H26" s="18">
        <f>SUM(F26:G26)/E26</f>
        <v>0.92771084337349397</v>
      </c>
      <c r="I26" s="17">
        <f t="shared" si="1"/>
        <v>6</v>
      </c>
      <c r="J26" s="18">
        <f t="shared" si="2"/>
        <v>7.2289156626506021E-2</v>
      </c>
      <c r="K26" s="17">
        <f>SUM(K14:K25)</f>
        <v>0</v>
      </c>
      <c r="L26" s="18">
        <f t="shared" si="3"/>
        <v>0</v>
      </c>
      <c r="M26" s="17">
        <f>AVERAGE(M14:M25)</f>
        <v>90.2</v>
      </c>
      <c r="N26" s="19">
        <f>AVERAGE(N14:N25)</f>
        <v>0.82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48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5" zoomScaleNormal="85" zoomScaleSheetLayoutView="100" workbookViewId="0">
      <selection activeCell="T15" sqref="T15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6" width="5.88671875" style="1" customWidth="1"/>
    <col min="7" max="7" width="13.33203125" style="1" customWidth="1"/>
    <col min="8" max="9" width="7.5546875" style="1" customWidth="1"/>
    <col min="10" max="10" width="13.77734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 t="s">
        <v>49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26</v>
      </c>
      <c r="G14" s="9">
        <v>1</v>
      </c>
      <c r="H14" s="10">
        <f t="shared" ref="H14:H24" si="0">F14/E14</f>
        <v>0.89655172413793105</v>
      </c>
      <c r="I14" s="9">
        <f t="shared" ref="I14:I25" si="1">(E14-SUM(F14:G14))-K14</f>
        <v>2</v>
      </c>
      <c r="J14" s="10">
        <f t="shared" ref="J14:J25" si="2">I14/E14</f>
        <v>6.8965517241379309E-2</v>
      </c>
      <c r="K14" s="9">
        <v>0</v>
      </c>
      <c r="L14" s="10">
        <f t="shared" ref="L14:L25" si="3">K14/E14</f>
        <v>0</v>
      </c>
      <c r="M14" s="9">
        <v>82</v>
      </c>
      <c r="N14" s="15">
        <v>0.72</v>
      </c>
    </row>
    <row r="15" spans="1:14" s="11" customFormat="1" ht="26.4" x14ac:dyDescent="0.25">
      <c r="A15" s="9" t="str">
        <f>'1'!A15</f>
        <v>DISEÑO DE PRODUCTOS DE TURISMO ALTERNATIVO</v>
      </c>
      <c r="B15" s="9" t="s">
        <v>49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99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 t="s">
        <v>49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6</v>
      </c>
      <c r="G16" s="9">
        <v>1</v>
      </c>
      <c r="H16" s="10">
        <f t="shared" si="0"/>
        <v>0.8571428571428571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97</v>
      </c>
      <c r="N16" s="15">
        <v>0.71</v>
      </c>
    </row>
    <row r="17" spans="1:14" s="11" customFormat="1" ht="26.4" x14ac:dyDescent="0.25">
      <c r="A17" s="9" t="str">
        <f>'1'!A17</f>
        <v xml:space="preserve">PROCESOS ESTRUCTURALES </v>
      </c>
      <c r="B17" s="9" t="s">
        <v>49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92</v>
      </c>
      <c r="N17" s="15">
        <v>0.6</v>
      </c>
    </row>
    <row r="18" spans="1:14" s="11" customFormat="1" ht="26.4" x14ac:dyDescent="0.25">
      <c r="A18" s="9" t="str">
        <f>'1'!A19</f>
        <v>CULTURA EMPRESARIAL</v>
      </c>
      <c r="B18" s="9" t="s">
        <v>49</v>
      </c>
      <c r="C18" s="9" t="str">
        <f>'1'!C19</f>
        <v>304-B</v>
      </c>
      <c r="D18" s="9" t="str">
        <f>'1'!D19</f>
        <v>L.A</v>
      </c>
      <c r="E18" s="9">
        <f>'1'!E19</f>
        <v>29</v>
      </c>
      <c r="F18" s="9">
        <v>25</v>
      </c>
      <c r="G18" s="9">
        <v>2</v>
      </c>
      <c r="H18" s="10">
        <f t="shared" si="0"/>
        <v>0.86206896551724133</v>
      </c>
      <c r="I18" s="9">
        <f t="shared" si="1"/>
        <v>2</v>
      </c>
      <c r="J18" s="10">
        <f t="shared" si="2"/>
        <v>6.8965517241379309E-2</v>
      </c>
      <c r="K18" s="9">
        <v>0</v>
      </c>
      <c r="L18" s="10">
        <f t="shared" si="3"/>
        <v>0</v>
      </c>
      <c r="M18" s="9">
        <v>83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75</v>
      </c>
      <c r="G25" s="17">
        <f>SUM(G14:G24)</f>
        <v>4</v>
      </c>
      <c r="H25" s="18">
        <f>SUM(F25:G25)/E25</f>
        <v>0.95180722891566261</v>
      </c>
      <c r="I25" s="17">
        <f t="shared" si="1"/>
        <v>4</v>
      </c>
      <c r="J25" s="18">
        <f t="shared" si="2"/>
        <v>4.8192771084337352E-2</v>
      </c>
      <c r="K25" s="17">
        <f>SUM(K14:K24)</f>
        <v>0</v>
      </c>
      <c r="L25" s="18">
        <f t="shared" si="3"/>
        <v>0</v>
      </c>
      <c r="M25" s="17">
        <f>AVERAGE(M14:M24)</f>
        <v>90.6</v>
      </c>
      <c r="N25" s="19">
        <f>AVERAGE(N14:N24)</f>
        <v>0.74399999999999999</v>
      </c>
    </row>
    <row r="27" spans="1:14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5">
      <c r="A29" s="12"/>
    </row>
    <row r="30" spans="1:14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4" ht="62.25" customHeight="1" x14ac:dyDescent="0.25">
      <c r="B31" s="27"/>
      <c r="C31" s="27"/>
      <c r="D31" s="27"/>
      <c r="G31" s="28"/>
      <c r="H31" s="28"/>
      <c r="I31" s="28"/>
      <c r="J31" s="28"/>
    </row>
    <row r="32" spans="1:14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MCA. MARÍA DEL CARMEN DAVID MIROS</v>
      </c>
      <c r="C34" s="22"/>
      <c r="D34" s="22"/>
      <c r="E34" s="13"/>
      <c r="F34" s="13"/>
      <c r="G34" s="22" t="s">
        <v>50</v>
      </c>
      <c r="H34" s="22"/>
      <c r="I34" s="22"/>
      <c r="J34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2024-01-09T19:25:51Z</cp:lastPrinted>
  <dcterms:created xsi:type="dcterms:W3CDTF">2021-11-22T14:45:25Z</dcterms:created>
  <dcterms:modified xsi:type="dcterms:W3CDTF">2024-01-09T19:28:39Z</dcterms:modified>
  <cp:category/>
  <cp:contentStatus/>
</cp:coreProperties>
</file>