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ROM\"/>
    </mc:Choice>
  </mc:AlternateContent>
  <xr:revisionPtr revIDLastSave="0" documentId="8_{F75A2896-BDE7-40B2-8B6E-53056943145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CAL. VECT. 301B" sheetId="1" r:id="rId1"/>
    <sheet name="CAL. VECT. 311B" sheetId="3" r:id="rId2"/>
    <sheet name="ALG. LINEAL 301 A" sheetId="4" r:id="rId3"/>
    <sheet name="ALG. LINEAL 301 C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4" l="1"/>
  <c r="O30" i="1"/>
  <c r="P40" i="4" l="1"/>
  <c r="P21" i="4"/>
  <c r="P22" i="4"/>
  <c r="P23" i="4"/>
  <c r="P24" i="4"/>
  <c r="P25" i="4"/>
  <c r="P26" i="4"/>
  <c r="P27" i="4"/>
  <c r="P28" i="4"/>
  <c r="P29" i="4"/>
  <c r="P31" i="4"/>
  <c r="P32" i="4"/>
  <c r="P33" i="4"/>
  <c r="P34" i="4"/>
  <c r="P35" i="4"/>
  <c r="P36" i="4"/>
  <c r="P37" i="4"/>
  <c r="P38" i="4"/>
  <c r="P3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O23" i="1" l="1"/>
  <c r="K34" i="5"/>
  <c r="K44" i="3"/>
  <c r="L45" i="3"/>
  <c r="L46" i="3"/>
  <c r="L44" i="3"/>
  <c r="M44" i="3"/>
  <c r="M45" i="3"/>
  <c r="M46" i="3"/>
  <c r="N46" i="3"/>
  <c r="K27" i="1"/>
  <c r="L33" i="5" l="1"/>
  <c r="K33" i="5"/>
  <c r="L43" i="3"/>
  <c r="K43" i="3"/>
  <c r="L32" i="5"/>
  <c r="K32" i="5" l="1"/>
  <c r="L36" i="5"/>
  <c r="L35" i="5"/>
  <c r="L34" i="5"/>
  <c r="L45" i="4"/>
  <c r="L44" i="4"/>
  <c r="L43" i="4"/>
  <c r="L30" i="1"/>
  <c r="K26" i="1"/>
  <c r="L26" i="1" s="1"/>
  <c r="K25" i="1"/>
  <c r="K42" i="4"/>
  <c r="L42" i="4" s="1"/>
  <c r="P30" i="4"/>
  <c r="K37" i="5" l="1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8" i="3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8" i="1"/>
  <c r="O36" i="5"/>
  <c r="M36" i="5"/>
  <c r="O35" i="5"/>
  <c r="M35" i="5"/>
  <c r="O34" i="5"/>
  <c r="M34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N45" i="4"/>
  <c r="M45" i="4"/>
  <c r="N44" i="4"/>
  <c r="M44" i="4"/>
  <c r="N43" i="4"/>
  <c r="N46" i="4" s="1"/>
  <c r="M43" i="4"/>
  <c r="M46" i="4" s="1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N47" i="3"/>
  <c r="M47" i="3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M37" i="5" l="1"/>
  <c r="L37" i="5"/>
  <c r="L38" i="5"/>
  <c r="P36" i="5"/>
  <c r="K38" i="5"/>
  <c r="M38" i="5"/>
  <c r="N48" i="3"/>
  <c r="N47" i="4"/>
  <c r="K46" i="4"/>
  <c r="K48" i="3"/>
  <c r="K47" i="3"/>
  <c r="L48" i="3"/>
  <c r="O38" i="5"/>
  <c r="L47" i="3"/>
  <c r="M48" i="3"/>
  <c r="O37" i="5"/>
  <c r="L47" i="4"/>
  <c r="L46" i="4"/>
  <c r="M47" i="4"/>
  <c r="P34" i="5"/>
  <c r="P35" i="5"/>
  <c r="K47" i="4"/>
  <c r="P43" i="4"/>
  <c r="P37" i="5" l="1"/>
  <c r="P38" i="5"/>
  <c r="P47" i="4"/>
  <c r="P46" i="4"/>
  <c r="P48" i="3"/>
  <c r="P47" i="3"/>
  <c r="L31" i="1"/>
  <c r="M31" i="1"/>
  <c r="N31" i="1"/>
  <c r="M30" i="1"/>
  <c r="N30" i="1"/>
  <c r="K31" i="1"/>
  <c r="K30" i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O31" i="1" l="1"/>
</calcChain>
</file>

<file path=xl/sharedStrings.xml><?xml version="1.0" encoding="utf-8"?>
<sst xmlns="http://schemas.openxmlformats.org/spreadsheetml/2006/main" count="294" uniqueCount="220">
  <si>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</si>
  <si>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</si>
  <si>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</si>
  <si>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</si>
  <si>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</si>
  <si>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</si>
  <si>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</si>
  <si>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</si>
  <si>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</si>
  <si>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</si>
  <si>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</si>
  <si>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</si>
  <si>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</si>
  <si>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</si>
  <si>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</si>
  <si>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</si>
  <si>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</si>
  <si>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</si>
  <si>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</si>
  <si>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</si>
  <si>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</si>
  <si>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RAMÓN XOLO</t>
  </si>
  <si>
    <t>FECHA:</t>
  </si>
  <si>
    <t>INSTITUTO TECNOLOGICO SUPERIOR DE SAN ANDRES TUXTLA</t>
  </si>
  <si>
    <t>REPORTE 1 DE CALIFICACIONES</t>
  </si>
  <si>
    <t>CAL MEDIA DE CLASE</t>
  </si>
  <si>
    <t>CANTIDAD ARRIBA DE LA MEDIA</t>
  </si>
  <si>
    <t>MC. ROGELIO OLIVEROS MENDOZA</t>
  </si>
  <si>
    <t>ANDRADE HERRERA PERLA</t>
  </si>
  <si>
    <t>BELLI XALA DANNA ZARED</t>
  </si>
  <si>
    <t>BERNAL VELASCO DIANA CAROLINA</t>
  </si>
  <si>
    <t>CARRERA MARTINEZ ANDRÉ JALIL</t>
  </si>
  <si>
    <t>DOMINGUEZ REYES KARLA MICHELLE</t>
  </si>
  <si>
    <t>HERNANDEZ ZAPOT MARIA FERNANDA</t>
  </si>
  <si>
    <t>HERNANDEZ SANTOS JAIME</t>
  </si>
  <si>
    <t>MORENO CASTRO ADRIAN DE JESUS</t>
  </si>
  <si>
    <t>OLIVEROS ISIDORO VANIA</t>
  </si>
  <si>
    <t>ORTIZ MARCIAL MONSERRAT</t>
  </si>
  <si>
    <t>PEREZ REYES STEFANY GABRIELA</t>
  </si>
  <si>
    <t>POLITO MACARIO MAURICIO</t>
  </si>
  <si>
    <t>ROQUE VEGA CARLOS EDUARDO</t>
  </si>
  <si>
    <t>SOSA MARTINEZ JESSICA ALEJANDRA</t>
  </si>
  <si>
    <t>URIETA MARTINEZ KAREN</t>
  </si>
  <si>
    <t>VILLAFUERTE CONCHI ARIEL MOISES</t>
  </si>
  <si>
    <t>221U0057</t>
  </si>
  <si>
    <t>221U0060</t>
  </si>
  <si>
    <t>221U0061</t>
  </si>
  <si>
    <t>221U0066</t>
  </si>
  <si>
    <t>221U0078</t>
  </si>
  <si>
    <t>221U0093</t>
  </si>
  <si>
    <t>221U0101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</si>
  <si>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</si>
  <si>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</si>
  <si>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</si>
  <si>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</si>
  <si>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</si>
  <si>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</si>
  <si>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</si>
  <si>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221U0124</t>
  </si>
  <si>
    <t>221U0091</t>
  </si>
  <si>
    <t>231U0001</t>
  </si>
  <si>
    <t>ANTONIO BAUTISTA CARLOS EDUARDO</t>
  </si>
  <si>
    <t>221U0529</t>
  </si>
  <si>
    <t>BUSTAMANTE MARTINEZ ANDRES GREGORIO</t>
  </si>
  <si>
    <t>221U0530</t>
  </si>
  <si>
    <t>CARMONA XOLO RENATA NICOLE</t>
  </si>
  <si>
    <t>221U0821</t>
  </si>
  <si>
    <t>CASANOVA GONZALEZ JADEN</t>
  </si>
  <si>
    <t>221U0533</t>
  </si>
  <si>
    <t>COBAXIN VILLASEÑOR CARLOS</t>
  </si>
  <si>
    <t>221U0534</t>
  </si>
  <si>
    <t>COYOLT ROSENDO EDUARDO</t>
  </si>
  <si>
    <t>221U0535</t>
  </si>
  <si>
    <t>FELIX PASCUAL HUGO DE JESUS</t>
  </si>
  <si>
    <t>221U0536</t>
  </si>
  <si>
    <t>GARCIA GUTIERREZ BRYAN</t>
  </si>
  <si>
    <t>221U0539</t>
  </si>
  <si>
    <t>IXBA DE LA CRUZ BRAYAN AMADO</t>
  </si>
  <si>
    <t>221U0568</t>
  </si>
  <si>
    <t>LOPEZ LOPEZ SIDNEY</t>
  </si>
  <si>
    <t>221U0543</t>
  </si>
  <si>
    <t>LUCHO PAXTIAN JOSE MARTIN</t>
  </si>
  <si>
    <t>221U0545</t>
  </si>
  <si>
    <t>LOPEZ ESCRIBANO ISRAEL ANTONIO</t>
  </si>
  <si>
    <t>221U0548</t>
  </si>
  <si>
    <t>MARIN ORTIZ ULISES</t>
  </si>
  <si>
    <t>221U0549</t>
  </si>
  <si>
    <t>MARTINEZ PICHAL YAHANA DE LOS ANGELES</t>
  </si>
  <si>
    <t>221U0556</t>
  </si>
  <si>
    <t>QUINO OCHOA CARLOS AGUSTIN</t>
  </si>
  <si>
    <t>221U0558</t>
  </si>
  <si>
    <t>ROSAS MINQUIZ NAOMI</t>
  </si>
  <si>
    <t>221U0559</t>
  </si>
  <si>
    <t>ROSAS ROSAS JESUS ALEJANDRO</t>
  </si>
  <si>
    <t>221UO560</t>
  </si>
  <si>
    <t>SANTIAGO REYES ARGELIO</t>
  </si>
  <si>
    <t>221U0561</t>
  </si>
  <si>
    <t>SERRANO VELAZQUEZ ESMERALDA</t>
  </si>
  <si>
    <t>221U0569</t>
  </si>
  <si>
    <t>TORRES NAVARRETE ELMER URIEL</t>
  </si>
  <si>
    <t>221U0565</t>
  </si>
  <si>
    <t>VELASCO XOLO JOSE ROBERTO</t>
  </si>
  <si>
    <t>221U0567</t>
  </si>
  <si>
    <t>ZAPOT RAMOS MARCOS OSIRIS</t>
  </si>
  <si>
    <t xml:space="preserve">MC. ROGELIO OLIVEROS MENDOZA </t>
  </si>
  <si>
    <t>ALGEBRA LINEAL</t>
  </si>
  <si>
    <t>301 A</t>
  </si>
  <si>
    <t>SEPTIEMBRE 23-ENERO 24</t>
  </si>
  <si>
    <t>221U0054</t>
  </si>
  <si>
    <t>ALAVEZ DE LA HOZ ALFREDO</t>
  </si>
  <si>
    <t>221U0055</t>
  </si>
  <si>
    <t>221U0056</t>
  </si>
  <si>
    <t>221U0058</t>
  </si>
  <si>
    <t>221U0059</t>
  </si>
  <si>
    <t>221U0062</t>
  </si>
  <si>
    <t>221U0063</t>
  </si>
  <si>
    <t>221U0064</t>
  </si>
  <si>
    <t>221U0065</t>
  </si>
  <si>
    <t>221U0067</t>
  </si>
  <si>
    <t>221U0069</t>
  </si>
  <si>
    <t>AREVALO DOMINGUEZ MILDRED</t>
  </si>
  <si>
    <t>BLANCO ZARATE ALAN OSVALDO</t>
  </si>
  <si>
    <t>BUSTAMANTE REYES KARLA</t>
  </si>
  <si>
    <t>CASTAÑEDA GONZALEZ JOSE ALEJANDRO</t>
  </si>
  <si>
    <t>CHIBAMBA SEBA LUIS MARIO</t>
  </si>
  <si>
    <t>221U0079</t>
  </si>
  <si>
    <t>221U0075</t>
  </si>
  <si>
    <t>CRUZ BELLO YADIRA</t>
  </si>
  <si>
    <t>221U0076</t>
  </si>
  <si>
    <t>CRUZ GONZALEZ ITZEL ZAHORI</t>
  </si>
  <si>
    <t>221U0080</t>
  </si>
  <si>
    <t>FERMAN JIMENEZ JUAN ANGEL</t>
  </si>
  <si>
    <t>221U0081</t>
  </si>
  <si>
    <t>FIGUEROA CORRO ARIEL DE JESUS</t>
  </si>
  <si>
    <t>221U0084</t>
  </si>
  <si>
    <t>FONSECA LOPEZ EDSON JAIR</t>
  </si>
  <si>
    <t>FLORES HERNANDEZ ITZEL ALEJANDRA</t>
  </si>
  <si>
    <t>221U0086</t>
  </si>
  <si>
    <t>GARCIA CRUZ RUTH</t>
  </si>
  <si>
    <t>221U0087</t>
  </si>
  <si>
    <t>GARCIA RUEDA ANDREK EDUARDO</t>
  </si>
  <si>
    <t>221U0090</t>
  </si>
  <si>
    <t>HERNANDEZ VELAZQUEZ RENEE</t>
  </si>
  <si>
    <t>221U0092</t>
  </si>
  <si>
    <t>HERNANDEZ QUINO CRISTINA DEL CARMEN</t>
  </si>
  <si>
    <t>221U0095</t>
  </si>
  <si>
    <t>IXTEPAN JAUREGUI DAYANA</t>
  </si>
  <si>
    <t>221U0097</t>
  </si>
  <si>
    <t>LUCHO COTO FATIMA DE JESUS</t>
  </si>
  <si>
    <t>221U0098</t>
  </si>
  <si>
    <t>LUCHO MIXTEGA JUAN FERNANDO</t>
  </si>
  <si>
    <t>221U0099</t>
  </si>
  <si>
    <t>221U0100</t>
  </si>
  <si>
    <t>221U0102</t>
  </si>
  <si>
    <t>221U0104</t>
  </si>
  <si>
    <t>221U0106</t>
  </si>
  <si>
    <t>221U0108</t>
  </si>
  <si>
    <t>221U0109</t>
  </si>
  <si>
    <t>221U0110</t>
  </si>
  <si>
    <t>221U0111</t>
  </si>
  <si>
    <t>MARTINEZ ROSAS DANIEL AAHEL</t>
  </si>
  <si>
    <t>MONTALVO DOMINGUEZ KIARA</t>
  </si>
  <si>
    <t>ORTIZ APARICIO CONCEPCIÓN DEL CARMEN</t>
  </si>
  <si>
    <t>PATRACA MORALES ASHLEY SHERLYN</t>
  </si>
  <si>
    <t>221U096</t>
  </si>
  <si>
    <t>PEREZ BELLI OSCAR ADRIAN</t>
  </si>
  <si>
    <t>PUCHETA PEREZ JONATHAN</t>
  </si>
  <si>
    <t>PEREZ MARTINEZ ESTEFANI</t>
  </si>
  <si>
    <t>REYES DE DIOS ITZEL DEL CARMEN</t>
  </si>
  <si>
    <t>221U0115</t>
  </si>
  <si>
    <t>SANCHEZ BARRAZA ANGEL DE JESUS</t>
  </si>
  <si>
    <t>221U0117</t>
  </si>
  <si>
    <t>TEOBA COTO EDUARDO</t>
  </si>
  <si>
    <t>221U0118</t>
  </si>
  <si>
    <t>TEPOX DE JESUS ALEJANDRA</t>
  </si>
  <si>
    <t>221U0119</t>
  </si>
  <si>
    <t>221U0127</t>
  </si>
  <si>
    <t>XIMEO TEOBA CRISTHIAN URIEL</t>
  </si>
  <si>
    <t>301 C</t>
  </si>
  <si>
    <t>221U0807</t>
  </si>
  <si>
    <t>ACOSTA BUSTAMANTE HECTOR JOSE</t>
  </si>
  <si>
    <t>ALEMAN GONZALEZ MARIA FERNANDA</t>
  </si>
  <si>
    <t>ANTELE GARCIA CHELSEA VALERIA</t>
  </si>
  <si>
    <t>CANSINO DOMINGUEZ WENDY LIZZETH</t>
  </si>
  <si>
    <t>221U0126</t>
  </si>
  <si>
    <t>COYOLT LUCIANO KEVIN</t>
  </si>
  <si>
    <t>221U0077</t>
  </si>
  <si>
    <t>DOMINGUEZ GOMEZ MOISES</t>
  </si>
  <si>
    <t>EUGENIO DURAN IRIS ANETH</t>
  </si>
  <si>
    <t>221U0082</t>
  </si>
  <si>
    <t>FILIDOR DOMINGUEZ KARLA LISSET</t>
  </si>
  <si>
    <t>221U0134</t>
  </si>
  <si>
    <t>FISCAL MEMECHI JOSÉ GABRIEL</t>
  </si>
  <si>
    <t>221U0088</t>
  </si>
  <si>
    <t>HERNANDEZ DOMINGUEZ JULIO CESAR</t>
  </si>
  <si>
    <t>MIXTEGA ANOTA IVAN JAIR</t>
  </si>
  <si>
    <t>MORA ABRAJAN PARIS ADRIAN</t>
  </si>
  <si>
    <t>PUCHETA BUSTAMANTE DIEGO ARMANDO</t>
  </si>
  <si>
    <t>221U0796</t>
  </si>
  <si>
    <t>ROSAS BUSTAMANTE MIGUEL ANGEL</t>
  </si>
  <si>
    <t>221U0113</t>
  </si>
  <si>
    <t>SALADO CHAIRA JUAN URIEL</t>
  </si>
  <si>
    <t>221U0116</t>
  </si>
  <si>
    <t>SANCHEZ CHIPOL YERIK ORBELIN</t>
  </si>
  <si>
    <t>TORIJAS BAXIN GUSTAVO</t>
  </si>
  <si>
    <t>221U0120</t>
  </si>
  <si>
    <t>VELEZ CEBA INGRID ARELI</t>
  </si>
  <si>
    <t>221U0130</t>
  </si>
  <si>
    <t>ZAVALETA ACOSTA LAURO ALEJANDRO</t>
  </si>
  <si>
    <t>LOPEZ FIGUEROLA EDWIN DE JESUS</t>
  </si>
  <si>
    <t>221U0</t>
  </si>
  <si>
    <t>311 B</t>
  </si>
  <si>
    <t>ANTELE OBIL ELIXANDRO</t>
  </si>
  <si>
    <t>CHACHA HERNANDEZ EMILIANO</t>
  </si>
  <si>
    <t>301 B</t>
  </si>
  <si>
    <t>U5</t>
  </si>
  <si>
    <t>CÁLCULO VECTORIAL</t>
  </si>
  <si>
    <t>CALCULO VECTORIAL</t>
  </si>
  <si>
    <t>SEPTIEMBRE2023-ENERO2024</t>
  </si>
  <si>
    <t>SEPTIEMBRE 2023-ENERO2024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</si>
</sst>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8" fillId="0" borderId="2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center"/>
    </xf>
    <xf numFmtId="0" fontId="10" fillId="4" borderId="2" xfId="0" applyFont="1" applyFill="1" applyBorder="1"/>
    <xf numFmtId="0" fontId="10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9" fontId="9" fillId="3" borderId="2" xfId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5" fontId="10" fillId="0" borderId="1" xfId="0" applyNumberFormat="1" applyFont="1" applyBorder="1"/>
    <xf numFmtId="15" fontId="0" fillId="0" borderId="1" xfId="0" applyNumberFormat="1" applyBorder="1"/>
    <xf numFmtId="0" fontId="2" fillId="0" borderId="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" fontId="18" fillId="4" borderId="2" xfId="0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/>
    <xf numFmtId="1" fontId="17" fillId="4" borderId="2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16" fillId="0" borderId="5" xfId="0" applyFont="1" applyBorder="1"/>
    <xf numFmtId="0" fontId="16" fillId="0" borderId="6" xfId="0" applyFont="1" applyBorder="1"/>
    <xf numFmtId="0" fontId="16" fillId="0" borderId="7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4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19" fillId="4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35"/>
  <sheetViews>
    <sheetView topLeftCell="A11" zoomScale="90" zoomScaleNormal="90" workbookViewId="0">
      <selection activeCell="R7" sqref="R7"/>
    </sheetView>
  </sheetViews>
  <sheetFormatPr baseColWidth="10" defaultRowHeight="14.4" x14ac:dyDescent="0.3"/>
  <cols>
    <col min="1" max="1" width="1.33203125" customWidth="1"/>
    <col min="2" max="2" width="11" customWidth="1"/>
    <col min="3" max="3" width="5" customWidth="1"/>
    <col min="4" max="4" width="13.44140625" customWidth="1"/>
    <col min="5" max="7" width="7.6640625" customWidth="1"/>
    <col min="8" max="8" width="12.77734375" customWidth="1"/>
    <col min="9" max="9" width="7.6640625" customWidth="1"/>
    <col min="10" max="10" width="15.5546875" customWidth="1"/>
    <col min="11" max="11" width="10.6640625" customWidth="1"/>
    <col min="12" max="12" width="9.6640625" customWidth="1"/>
    <col min="13" max="13" width="7.44140625" customWidth="1"/>
    <col min="14" max="14" width="8.33203125" customWidth="1"/>
    <col min="15" max="15" width="13.88671875" customWidth="1"/>
    <col min="16" max="17" width="5.6640625" customWidth="1"/>
  </cols>
  <sheetData>
    <row r="1" spans="3:16" ht="18" x14ac:dyDescent="0.35">
      <c r="C1" s="67" t="s">
        <v>23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22"/>
      <c r="P1" s="2"/>
    </row>
    <row r="2" spans="3:16" ht="18" x14ac:dyDescent="0.35">
      <c r="C2" s="23"/>
      <c r="D2" s="67" t="s">
        <v>24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24"/>
      <c r="P2" s="1"/>
    </row>
    <row r="3" spans="3:16" ht="18" x14ac:dyDescent="0.35">
      <c r="C3" s="23"/>
      <c r="D3" s="23" t="s">
        <v>0</v>
      </c>
      <c r="E3" s="72" t="s">
        <v>216</v>
      </c>
      <c r="F3" s="72"/>
      <c r="G3" s="72"/>
      <c r="H3" s="72"/>
      <c r="I3" s="23"/>
      <c r="J3" s="23" t="s">
        <v>1</v>
      </c>
      <c r="K3" s="73" t="s">
        <v>214</v>
      </c>
      <c r="L3" s="73"/>
      <c r="M3" s="23"/>
      <c r="N3" s="23" t="s">
        <v>2</v>
      </c>
      <c r="O3" s="38">
        <v>45201</v>
      </c>
    </row>
    <row r="4" spans="3:16" ht="6.75" customHeight="1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3:16" ht="18" x14ac:dyDescent="0.35">
      <c r="C5" s="23"/>
      <c r="D5" s="23" t="s">
        <v>3</v>
      </c>
      <c r="E5" s="73" t="s">
        <v>219</v>
      </c>
      <c r="F5" s="73"/>
      <c r="G5" s="73"/>
      <c r="H5" s="73"/>
      <c r="I5" s="23"/>
      <c r="J5" s="66" t="s">
        <v>19</v>
      </c>
      <c r="K5" s="66"/>
      <c r="L5" s="25" t="s">
        <v>27</v>
      </c>
      <c r="M5" s="25"/>
      <c r="N5" s="25"/>
      <c r="O5" s="25"/>
    </row>
    <row r="6" spans="3:16" ht="11.25" customHeight="1" x14ac:dyDescent="0.35"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3:16" ht="18" x14ac:dyDescent="0.35">
      <c r="C7" s="26" t="s">
        <v>4</v>
      </c>
      <c r="D7" s="26" t="s">
        <v>6</v>
      </c>
      <c r="E7" s="74" t="s">
        <v>5</v>
      </c>
      <c r="F7" s="74"/>
      <c r="G7" s="74"/>
      <c r="H7" s="74"/>
      <c r="I7" s="74"/>
      <c r="J7" s="74"/>
      <c r="K7" s="27" t="s">
        <v>7</v>
      </c>
      <c r="L7" s="27" t="s">
        <v>10</v>
      </c>
      <c r="M7" s="27" t="s">
        <v>11</v>
      </c>
      <c r="N7" s="27" t="s">
        <v>12</v>
      </c>
      <c r="O7" s="28" t="s">
        <v>20</v>
      </c>
    </row>
    <row r="8" spans="3:16" ht="18" x14ac:dyDescent="0.35">
      <c r="C8" s="27">
        <v>1</v>
      </c>
      <c r="D8" s="26" t="s">
        <v>44</v>
      </c>
      <c r="E8" s="75" t="s">
        <v>28</v>
      </c>
      <c r="F8" s="76"/>
      <c r="G8" s="76"/>
      <c r="H8" s="76"/>
      <c r="I8" s="76"/>
      <c r="J8" s="77"/>
      <c r="K8" s="27">
        <v>70</v>
      </c>
      <c r="L8" s="27"/>
      <c r="M8" s="27"/>
      <c r="N8" s="27"/>
      <c r="O8" s="29">
        <f t="shared" ref="O8:O23" si="0">SUM(K8:N8)/4</f>
        <v>17.5</v>
      </c>
    </row>
    <row r="9" spans="3:16" ht="18" x14ac:dyDescent="0.35">
      <c r="C9" s="27">
        <f>C8+1</f>
        <v>2</v>
      </c>
      <c r="D9" s="26" t="s">
        <v>45</v>
      </c>
      <c r="E9" s="75" t="s">
        <v>29</v>
      </c>
      <c r="F9" s="76"/>
      <c r="G9" s="76"/>
      <c r="H9" s="76"/>
      <c r="I9" s="76"/>
      <c r="J9" s="77"/>
      <c r="K9" s="27">
        <v>0</v>
      </c>
      <c r="L9" s="27"/>
      <c r="M9" s="27"/>
      <c r="N9" s="27"/>
      <c r="O9" s="29">
        <f t="shared" si="0"/>
        <v>0</v>
      </c>
    </row>
    <row r="10" spans="3:16" ht="18" x14ac:dyDescent="0.35">
      <c r="C10" s="27">
        <f t="shared" ref="C10:C21" si="1">C9+1</f>
        <v>3</v>
      </c>
      <c r="D10" s="26" t="s">
        <v>46</v>
      </c>
      <c r="E10" s="75" t="s">
        <v>30</v>
      </c>
      <c r="F10" s="76"/>
      <c r="G10" s="76"/>
      <c r="H10" s="76"/>
      <c r="I10" s="76"/>
      <c r="J10" s="77"/>
      <c r="K10" s="27">
        <v>0</v>
      </c>
      <c r="L10" s="27"/>
      <c r="M10" s="27"/>
      <c r="N10" s="27"/>
      <c r="O10" s="29">
        <f t="shared" si="0"/>
        <v>0</v>
      </c>
    </row>
    <row r="11" spans="3:16" ht="18" x14ac:dyDescent="0.35">
      <c r="C11" s="27">
        <f t="shared" si="1"/>
        <v>4</v>
      </c>
      <c r="D11" s="26" t="s">
        <v>47</v>
      </c>
      <c r="E11" s="75" t="s">
        <v>31</v>
      </c>
      <c r="F11" s="76"/>
      <c r="G11" s="76"/>
      <c r="H11" s="76"/>
      <c r="I11" s="76"/>
      <c r="J11" s="77"/>
      <c r="K11" s="27">
        <v>74</v>
      </c>
      <c r="L11" s="27"/>
      <c r="M11" s="27"/>
      <c r="N11" s="27"/>
      <c r="O11" s="29">
        <f t="shared" si="0"/>
        <v>18.5</v>
      </c>
    </row>
    <row r="12" spans="3:16" ht="18" x14ac:dyDescent="0.35">
      <c r="C12" s="27">
        <f t="shared" si="1"/>
        <v>5</v>
      </c>
      <c r="D12" s="26" t="s">
        <v>48</v>
      </c>
      <c r="E12" s="75" t="s">
        <v>32</v>
      </c>
      <c r="F12" s="76"/>
      <c r="G12" s="76"/>
      <c r="H12" s="76"/>
      <c r="I12" s="76"/>
      <c r="J12" s="77"/>
      <c r="K12" s="27">
        <v>0</v>
      </c>
      <c r="L12" s="27"/>
      <c r="M12" s="27"/>
      <c r="N12" s="27"/>
      <c r="O12" s="29">
        <f t="shared" si="0"/>
        <v>0</v>
      </c>
    </row>
    <row r="13" spans="3:16" ht="18" x14ac:dyDescent="0.35">
      <c r="C13" s="27">
        <f t="shared" si="1"/>
        <v>6</v>
      </c>
      <c r="D13" s="26" t="s">
        <v>59</v>
      </c>
      <c r="E13" s="75" t="s">
        <v>33</v>
      </c>
      <c r="F13" s="76"/>
      <c r="G13" s="76"/>
      <c r="H13" s="76"/>
      <c r="I13" s="76"/>
      <c r="J13" s="77"/>
      <c r="K13" s="27">
        <v>74</v>
      </c>
      <c r="L13" s="27"/>
      <c r="M13" s="27"/>
      <c r="N13" s="27"/>
      <c r="O13" s="29">
        <f t="shared" si="0"/>
        <v>18.5</v>
      </c>
    </row>
    <row r="14" spans="3:16" ht="18" x14ac:dyDescent="0.35">
      <c r="C14" s="27">
        <f t="shared" si="1"/>
        <v>7</v>
      </c>
      <c r="D14" s="26" t="s">
        <v>49</v>
      </c>
      <c r="E14" s="75" t="s">
        <v>34</v>
      </c>
      <c r="F14" s="76"/>
      <c r="G14" s="76"/>
      <c r="H14" s="76"/>
      <c r="I14" s="76"/>
      <c r="J14" s="77"/>
      <c r="K14" s="27">
        <v>0</v>
      </c>
      <c r="L14" s="27"/>
      <c r="M14" s="27"/>
      <c r="N14" s="27"/>
      <c r="O14" s="29">
        <f t="shared" si="0"/>
        <v>0</v>
      </c>
    </row>
    <row r="15" spans="3:16" ht="18" x14ac:dyDescent="0.35">
      <c r="C15" s="27">
        <f t="shared" si="1"/>
        <v>8</v>
      </c>
      <c r="D15" s="26" t="s">
        <v>60</v>
      </c>
      <c r="E15" s="75" t="s">
        <v>35</v>
      </c>
      <c r="F15" s="76"/>
      <c r="G15" s="76"/>
      <c r="H15" s="76"/>
      <c r="I15" s="76"/>
      <c r="J15" s="77"/>
      <c r="K15" s="27">
        <v>0</v>
      </c>
      <c r="L15" s="27"/>
      <c r="M15" s="27"/>
      <c r="N15" s="27"/>
      <c r="O15" s="29">
        <f t="shared" si="0"/>
        <v>0</v>
      </c>
    </row>
    <row r="16" spans="3:16" ht="18" x14ac:dyDescent="0.35">
      <c r="C16" s="27">
        <f t="shared" si="1"/>
        <v>9</v>
      </c>
      <c r="D16" s="26" t="s">
        <v>51</v>
      </c>
      <c r="E16" s="75" t="s">
        <v>36</v>
      </c>
      <c r="F16" s="76"/>
      <c r="G16" s="76"/>
      <c r="H16" s="76"/>
      <c r="I16" s="76"/>
      <c r="J16" s="77"/>
      <c r="K16" s="27">
        <v>74</v>
      </c>
      <c r="L16" s="27"/>
      <c r="M16" s="27"/>
      <c r="N16" s="27"/>
      <c r="O16" s="29">
        <f t="shared" si="0"/>
        <v>18.5</v>
      </c>
    </row>
    <row r="17" spans="3:15" ht="18" x14ac:dyDescent="0.35">
      <c r="C17" s="27">
        <f t="shared" si="1"/>
        <v>10</v>
      </c>
      <c r="D17" s="26" t="s">
        <v>52</v>
      </c>
      <c r="E17" s="75" t="s">
        <v>37</v>
      </c>
      <c r="F17" s="76"/>
      <c r="G17" s="76"/>
      <c r="H17" s="76"/>
      <c r="I17" s="76"/>
      <c r="J17" s="77"/>
      <c r="K17" s="27">
        <v>74</v>
      </c>
      <c r="L17" s="27"/>
      <c r="M17" s="27"/>
      <c r="N17" s="27"/>
      <c r="O17" s="29">
        <f t="shared" si="0"/>
        <v>18.5</v>
      </c>
    </row>
    <row r="18" spans="3:15" ht="18" x14ac:dyDescent="0.35">
      <c r="C18" s="27">
        <f t="shared" si="1"/>
        <v>11</v>
      </c>
      <c r="D18" s="26" t="s">
        <v>53</v>
      </c>
      <c r="E18" s="75" t="s">
        <v>38</v>
      </c>
      <c r="F18" s="76"/>
      <c r="G18" s="76"/>
      <c r="H18" s="76"/>
      <c r="I18" s="76"/>
      <c r="J18" s="77"/>
      <c r="K18" s="27">
        <v>0</v>
      </c>
      <c r="L18" s="27"/>
      <c r="M18" s="27"/>
      <c r="N18" s="27"/>
      <c r="O18" s="29">
        <f t="shared" si="0"/>
        <v>0</v>
      </c>
    </row>
    <row r="19" spans="3:15" ht="18" x14ac:dyDescent="0.35">
      <c r="C19" s="27">
        <f t="shared" si="1"/>
        <v>12</v>
      </c>
      <c r="D19" s="26" t="s">
        <v>54</v>
      </c>
      <c r="E19" s="75" t="s">
        <v>39</v>
      </c>
      <c r="F19" s="76"/>
      <c r="G19" s="76"/>
      <c r="H19" s="76"/>
      <c r="I19" s="76"/>
      <c r="J19" s="77"/>
      <c r="K19" s="27">
        <v>0</v>
      </c>
      <c r="L19" s="27"/>
      <c r="M19" s="27"/>
      <c r="N19" s="27"/>
      <c r="O19" s="29">
        <f t="shared" si="0"/>
        <v>0</v>
      </c>
    </row>
    <row r="20" spans="3:15" ht="18" x14ac:dyDescent="0.35">
      <c r="C20" s="27">
        <f t="shared" si="1"/>
        <v>13</v>
      </c>
      <c r="D20" s="26" t="s">
        <v>210</v>
      </c>
      <c r="E20" s="75" t="s">
        <v>209</v>
      </c>
      <c r="F20" s="76"/>
      <c r="G20" s="76"/>
      <c r="H20" s="76"/>
      <c r="I20" s="76"/>
      <c r="J20" s="77"/>
      <c r="K20" s="27">
        <v>0</v>
      </c>
      <c r="L20" s="27"/>
      <c r="M20" s="27"/>
      <c r="N20" s="27"/>
      <c r="O20" s="29">
        <f t="shared" si="0"/>
        <v>0</v>
      </c>
    </row>
    <row r="21" spans="3:15" ht="18" x14ac:dyDescent="0.35">
      <c r="C21" s="27">
        <f t="shared" si="1"/>
        <v>14</v>
      </c>
      <c r="D21" s="26" t="s">
        <v>56</v>
      </c>
      <c r="E21" s="75" t="s">
        <v>41</v>
      </c>
      <c r="F21" s="76"/>
      <c r="G21" s="76"/>
      <c r="H21" s="76"/>
      <c r="I21" s="76"/>
      <c r="J21" s="77"/>
      <c r="K21" s="27">
        <v>0</v>
      </c>
      <c r="L21" s="27"/>
      <c r="M21" s="27"/>
      <c r="N21" s="27"/>
      <c r="O21" s="29">
        <f t="shared" si="0"/>
        <v>0</v>
      </c>
    </row>
    <row r="22" spans="3:15" ht="18" x14ac:dyDescent="0.35">
      <c r="C22" s="27">
        <f>C21+1</f>
        <v>15</v>
      </c>
      <c r="D22" s="26" t="s">
        <v>57</v>
      </c>
      <c r="E22" s="75" t="s">
        <v>42</v>
      </c>
      <c r="F22" s="76"/>
      <c r="G22" s="76"/>
      <c r="H22" s="76"/>
      <c r="I22" s="76"/>
      <c r="J22" s="77"/>
      <c r="K22" s="27">
        <v>0</v>
      </c>
      <c r="L22" s="27"/>
      <c r="M22" s="27"/>
      <c r="N22" s="27"/>
      <c r="O22" s="29">
        <f t="shared" si="0"/>
        <v>0</v>
      </c>
    </row>
    <row r="23" spans="3:15" ht="18" x14ac:dyDescent="0.35">
      <c r="C23" s="27">
        <f>C22+1</f>
        <v>16</v>
      </c>
      <c r="D23" s="23" t="s">
        <v>58</v>
      </c>
      <c r="E23" s="78" t="s">
        <v>43</v>
      </c>
      <c r="F23" s="79"/>
      <c r="G23" s="79"/>
      <c r="H23" s="79"/>
      <c r="I23" s="79"/>
      <c r="J23" s="80"/>
      <c r="K23" s="27">
        <v>0</v>
      </c>
      <c r="L23" s="30"/>
      <c r="M23" s="30"/>
      <c r="N23" s="30"/>
      <c r="O23" s="31">
        <f t="shared" si="0"/>
        <v>0</v>
      </c>
    </row>
    <row r="24" spans="3:15" ht="18" x14ac:dyDescent="0.35">
      <c r="C24" s="26"/>
      <c r="D24" s="27"/>
      <c r="E24" s="74"/>
      <c r="F24" s="74"/>
      <c r="G24" s="74"/>
      <c r="H24" s="74"/>
      <c r="I24" s="74"/>
      <c r="J24" s="74"/>
      <c r="K24" s="27"/>
      <c r="L24" s="30"/>
      <c r="M24" s="30"/>
      <c r="N24" s="30"/>
      <c r="O24" s="31"/>
    </row>
    <row r="25" spans="3:15" ht="18" x14ac:dyDescent="0.35">
      <c r="C25" s="27"/>
      <c r="D25" s="27"/>
      <c r="E25" s="81" t="s">
        <v>25</v>
      </c>
      <c r="F25" s="82"/>
      <c r="G25" s="82"/>
      <c r="H25" s="82"/>
      <c r="I25" s="82"/>
      <c r="J25" s="83"/>
      <c r="K25" s="46">
        <f>SUM(K8:K22)/19</f>
        <v>19.263157894736842</v>
      </c>
      <c r="L25" s="47"/>
      <c r="M25" s="30"/>
      <c r="N25" s="30"/>
      <c r="O25" s="31"/>
    </row>
    <row r="26" spans="3:15" ht="18" x14ac:dyDescent="0.35">
      <c r="C26" s="27"/>
      <c r="D26" s="26"/>
      <c r="E26" s="81" t="s">
        <v>26</v>
      </c>
      <c r="F26" s="82"/>
      <c r="G26" s="82"/>
      <c r="H26" s="82"/>
      <c r="I26" s="82"/>
      <c r="J26" s="83"/>
      <c r="K26" s="48">
        <f>COUNTIF(K7:K22,"&gt;=49.47")</f>
        <v>5</v>
      </c>
      <c r="L26" s="43">
        <f>(K26*100)/19</f>
        <v>26.315789473684209</v>
      </c>
      <c r="M26" s="32"/>
      <c r="N26" s="32"/>
      <c r="O26" s="31"/>
    </row>
    <row r="27" spans="3:15" ht="18" x14ac:dyDescent="0.35">
      <c r="C27" s="23"/>
      <c r="D27" s="66"/>
      <c r="E27" s="66"/>
      <c r="F27" s="24"/>
      <c r="G27" s="23"/>
      <c r="H27" s="23"/>
      <c r="I27" s="68" t="s">
        <v>16</v>
      </c>
      <c r="J27" s="68"/>
      <c r="K27" s="33">
        <f>COUNTIF(K8:K23,"&gt;=70")</f>
        <v>5</v>
      </c>
      <c r="L27" s="33"/>
      <c r="M27" s="33"/>
      <c r="N27" s="33"/>
      <c r="O27" s="34"/>
    </row>
    <row r="28" spans="3:15" ht="18" x14ac:dyDescent="0.35">
      <c r="C28" s="23"/>
      <c r="D28" s="66"/>
      <c r="E28" s="66"/>
      <c r="F28" s="21"/>
      <c r="G28" s="23"/>
      <c r="H28" s="23"/>
      <c r="I28" s="69" t="s">
        <v>17</v>
      </c>
      <c r="J28" s="69"/>
      <c r="K28" s="35">
        <v>11</v>
      </c>
      <c r="L28" s="35"/>
      <c r="M28" s="35"/>
      <c r="N28" s="35"/>
      <c r="O28" s="35"/>
    </row>
    <row r="29" spans="3:15" ht="18" x14ac:dyDescent="0.35">
      <c r="C29" s="23"/>
      <c r="D29" s="66"/>
      <c r="E29" s="66"/>
      <c r="F29" s="66"/>
      <c r="G29" s="23"/>
      <c r="H29" s="23"/>
      <c r="I29" s="69" t="s">
        <v>18</v>
      </c>
      <c r="J29" s="69"/>
      <c r="K29" s="35">
        <v>16</v>
      </c>
      <c r="L29" s="35"/>
      <c r="M29" s="35"/>
      <c r="N29" s="35"/>
      <c r="O29" s="35"/>
    </row>
    <row r="30" spans="3:15" ht="18" x14ac:dyDescent="0.35">
      <c r="C30" s="23"/>
      <c r="D30" s="66"/>
      <c r="E30" s="66"/>
      <c r="F30" s="24"/>
      <c r="G30" s="23"/>
      <c r="H30" s="23"/>
      <c r="I30" s="70" t="s">
        <v>13</v>
      </c>
      <c r="J30" s="70"/>
      <c r="K30" s="36">
        <f>K27/K29</f>
        <v>0.3125</v>
      </c>
      <c r="L30" s="36" t="e">
        <f>L27/L29</f>
        <v>#DIV/0!</v>
      </c>
      <c r="M30" s="36" t="e">
        <f t="shared" ref="M30:N30" si="2">M27/M29</f>
        <v>#DIV/0!</v>
      </c>
      <c r="N30" s="36" t="e">
        <f t="shared" si="2"/>
        <v>#DIV/0!</v>
      </c>
      <c r="O30" s="36" t="e">
        <f>O27/O29</f>
        <v>#DIV/0!</v>
      </c>
    </row>
    <row r="31" spans="3:15" ht="18" x14ac:dyDescent="0.35">
      <c r="C31" s="23"/>
      <c r="D31" s="66"/>
      <c r="E31" s="66"/>
      <c r="F31" s="24"/>
      <c r="G31" s="23"/>
      <c r="H31" s="23"/>
      <c r="I31" s="70" t="s">
        <v>14</v>
      </c>
      <c r="J31" s="70"/>
      <c r="K31" s="36">
        <f>K28/K29</f>
        <v>0.6875</v>
      </c>
      <c r="L31" s="36" t="e">
        <f t="shared" ref="L31:O31" si="3">L28/L29</f>
        <v>#DIV/0!</v>
      </c>
      <c r="M31" s="36" t="e">
        <f t="shared" si="3"/>
        <v>#DIV/0!</v>
      </c>
      <c r="N31" s="36" t="e">
        <f t="shared" si="3"/>
        <v>#DIV/0!</v>
      </c>
      <c r="O31" s="36" t="e">
        <f t="shared" si="3"/>
        <v>#DIV/0!</v>
      </c>
    </row>
    <row r="32" spans="3:15" ht="18" x14ac:dyDescent="0.35">
      <c r="C32" s="23"/>
      <c r="D32" s="66"/>
      <c r="E32" s="66"/>
      <c r="F32" s="21"/>
      <c r="G32" s="23"/>
      <c r="H32" s="23"/>
      <c r="I32" s="23"/>
      <c r="J32" s="23"/>
      <c r="K32" s="23"/>
      <c r="L32" s="23"/>
      <c r="M32" s="23"/>
      <c r="N32" s="23"/>
      <c r="O32" s="23"/>
    </row>
    <row r="33" spans="3:15" ht="18" x14ac:dyDescent="0.35">
      <c r="C33" s="23"/>
      <c r="D33" s="24"/>
      <c r="E33" s="24"/>
      <c r="F33" s="21"/>
      <c r="G33" s="23"/>
      <c r="H33" s="23"/>
      <c r="I33" s="23"/>
      <c r="J33" s="23"/>
      <c r="K33" s="23"/>
      <c r="L33" s="23"/>
      <c r="M33" s="23"/>
      <c r="N33" s="23"/>
      <c r="O33" s="23"/>
    </row>
    <row r="34" spans="3:15" ht="18" x14ac:dyDescent="0.35">
      <c r="C34" s="23"/>
      <c r="D34" s="23"/>
      <c r="E34" s="23"/>
      <c r="F34" s="23"/>
      <c r="G34" s="23"/>
      <c r="H34" s="23"/>
      <c r="I34" s="23"/>
      <c r="J34" s="23"/>
      <c r="K34" s="71"/>
      <c r="L34" s="71"/>
      <c r="M34" s="71"/>
      <c r="N34" s="71"/>
      <c r="O34" s="23"/>
    </row>
    <row r="35" spans="3:15" ht="18" x14ac:dyDescent="0.35">
      <c r="C35" s="23"/>
      <c r="D35" s="23"/>
      <c r="E35" s="23"/>
      <c r="F35" s="23"/>
      <c r="G35" s="23"/>
      <c r="H35" s="23"/>
      <c r="I35" s="23"/>
      <c r="J35" s="23"/>
      <c r="K35" s="65" t="s">
        <v>15</v>
      </c>
      <c r="L35" s="65"/>
      <c r="M35" s="65"/>
      <c r="N35" s="65"/>
      <c r="O35" s="23"/>
    </row>
  </sheetData>
  <sortState xmlns:xlrd2="http://schemas.microsoft.com/office/spreadsheetml/2017/richdata2" ref="E9:J26">
    <sortCondition ref="E9:E26"/>
  </sortState>
  <mergeCells count="39">
    <mergeCell ref="E25:J25"/>
    <mergeCell ref="E18:J18"/>
    <mergeCell ref="D27:E27"/>
    <mergeCell ref="E26:J26"/>
    <mergeCell ref="E10:J10"/>
    <mergeCell ref="E11:J11"/>
    <mergeCell ref="E12:J12"/>
    <mergeCell ref="E13:J13"/>
    <mergeCell ref="E17:J17"/>
    <mergeCell ref="E16:J16"/>
    <mergeCell ref="E15:J15"/>
    <mergeCell ref="E14:J14"/>
    <mergeCell ref="E21:J21"/>
    <mergeCell ref="E23:J23"/>
    <mergeCell ref="E24:J24"/>
    <mergeCell ref="E22:J22"/>
    <mergeCell ref="C1:N1"/>
    <mergeCell ref="E8:J8"/>
    <mergeCell ref="E5:H5"/>
    <mergeCell ref="E7:J7"/>
    <mergeCell ref="E9:J9"/>
    <mergeCell ref="E19:J19"/>
    <mergeCell ref="E20:J20"/>
    <mergeCell ref="K35:N35"/>
    <mergeCell ref="D28:E28"/>
    <mergeCell ref="J5:K5"/>
    <mergeCell ref="D2:N2"/>
    <mergeCell ref="D31:E31"/>
    <mergeCell ref="D32:E32"/>
    <mergeCell ref="D30:E30"/>
    <mergeCell ref="D29:F29"/>
    <mergeCell ref="I27:J27"/>
    <mergeCell ref="I28:J28"/>
    <mergeCell ref="I29:J29"/>
    <mergeCell ref="I30:J30"/>
    <mergeCell ref="I31:J31"/>
    <mergeCell ref="K34:N34"/>
    <mergeCell ref="E3:H3"/>
    <mergeCell ref="K3:L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Q52"/>
  <sheetViews>
    <sheetView topLeftCell="A29" zoomScale="110" zoomScaleNormal="110" workbookViewId="0">
      <selection activeCell="S9" sqref="S9"/>
    </sheetView>
  </sheetViews>
  <sheetFormatPr baseColWidth="10" defaultRowHeight="14.4" x14ac:dyDescent="0.3"/>
  <cols>
    <col min="3" max="3" width="5" customWidth="1"/>
    <col min="4" max="4" width="10.88671875" customWidth="1"/>
    <col min="5" max="7" width="7.6640625" customWidth="1"/>
    <col min="8" max="8" width="4.33203125" customWidth="1"/>
    <col min="9" max="9" width="7.6640625" customWidth="1"/>
    <col min="10" max="10" width="9.44140625" customWidth="1"/>
    <col min="11" max="11" width="11.33203125" customWidth="1"/>
    <col min="12" max="12" width="7.33203125" customWidth="1"/>
    <col min="13" max="15" width="7.5546875" customWidth="1"/>
    <col min="16" max="16" width="10.33203125" customWidth="1"/>
    <col min="17" max="18" width="5.6640625" customWidth="1"/>
  </cols>
  <sheetData>
    <row r="1" spans="3:17" ht="15.6" x14ac:dyDescent="0.3">
      <c r="C1" s="85" t="s">
        <v>23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63"/>
      <c r="P1" s="2"/>
      <c r="Q1" s="2"/>
    </row>
    <row r="2" spans="3:17" x14ac:dyDescent="0.3">
      <c r="D2" s="86" t="s">
        <v>8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7"/>
      <c r="P2" s="1"/>
      <c r="Q2" s="1"/>
    </row>
    <row r="3" spans="3:17" x14ac:dyDescent="0.3">
      <c r="D3" t="s">
        <v>0</v>
      </c>
      <c r="E3" s="87" t="s">
        <v>217</v>
      </c>
      <c r="F3" s="87"/>
      <c r="G3" s="87"/>
      <c r="H3" s="87"/>
      <c r="J3" t="s">
        <v>1</v>
      </c>
      <c r="K3" s="88" t="s">
        <v>211</v>
      </c>
      <c r="L3" s="88"/>
      <c r="N3" t="s">
        <v>22</v>
      </c>
      <c r="P3" s="39">
        <v>45201</v>
      </c>
    </row>
    <row r="4" spans="3:17" ht="6.75" customHeight="1" x14ac:dyDescent="0.3">
      <c r="E4" s="5"/>
      <c r="F4" s="5"/>
      <c r="G4" s="5"/>
      <c r="H4" s="5"/>
    </row>
    <row r="5" spans="3:17" x14ac:dyDescent="0.3">
      <c r="D5" t="s">
        <v>3</v>
      </c>
      <c r="E5" s="88" t="s">
        <v>218</v>
      </c>
      <c r="F5" s="88"/>
      <c r="G5" s="88"/>
      <c r="H5" s="88"/>
      <c r="J5" s="89" t="s">
        <v>19</v>
      </c>
      <c r="K5" s="89"/>
      <c r="L5" s="15" t="s">
        <v>27</v>
      </c>
      <c r="M5" s="15"/>
      <c r="N5" s="15"/>
      <c r="O5" s="15"/>
      <c r="P5" s="15"/>
    </row>
    <row r="6" spans="3:17" ht="11.25" customHeight="1" x14ac:dyDescent="0.3"/>
    <row r="7" spans="3:17" x14ac:dyDescent="0.3">
      <c r="C7" s="3" t="s">
        <v>4</v>
      </c>
      <c r="D7" s="3" t="s">
        <v>6</v>
      </c>
      <c r="E7" s="90" t="s">
        <v>5</v>
      </c>
      <c r="F7" s="90"/>
      <c r="G7" s="90"/>
      <c r="H7" s="90"/>
      <c r="I7" s="90"/>
      <c r="J7" s="90"/>
      <c r="K7" s="4" t="s">
        <v>7</v>
      </c>
      <c r="L7" s="4" t="s">
        <v>10</v>
      </c>
      <c r="M7" s="4" t="s">
        <v>11</v>
      </c>
      <c r="N7" s="4" t="s">
        <v>12</v>
      </c>
      <c r="O7" s="4" t="s">
        <v>215</v>
      </c>
      <c r="P7" s="8" t="s">
        <v>20</v>
      </c>
    </row>
    <row r="8" spans="3:17" ht="15.6" x14ac:dyDescent="0.3">
      <c r="C8" s="16">
        <v>1</v>
      </c>
      <c r="D8" s="16"/>
      <c r="E8" s="84" t="s">
        <v>212</v>
      </c>
      <c r="F8" s="84"/>
      <c r="G8" s="84"/>
      <c r="H8" s="84"/>
      <c r="I8" s="84"/>
      <c r="J8" s="84"/>
      <c r="K8" s="16">
        <v>0</v>
      </c>
      <c r="L8" s="16"/>
      <c r="M8" s="16"/>
      <c r="N8" s="16"/>
      <c r="O8" s="16"/>
      <c r="P8" s="37">
        <f>SUM(K8:N8)/4</f>
        <v>0</v>
      </c>
    </row>
    <row r="9" spans="3:17" ht="15.6" x14ac:dyDescent="0.3">
      <c r="C9" s="16">
        <f>C8+1</f>
        <v>2</v>
      </c>
      <c r="D9" s="16"/>
      <c r="E9" s="84" t="s">
        <v>61</v>
      </c>
      <c r="F9" s="84"/>
      <c r="G9" s="84"/>
      <c r="H9" s="84"/>
      <c r="I9" s="84"/>
      <c r="J9" s="84"/>
      <c r="K9" s="16">
        <v>0</v>
      </c>
      <c r="L9" s="16"/>
      <c r="M9" s="16"/>
      <c r="N9" s="16"/>
      <c r="O9" s="16"/>
      <c r="P9" s="37">
        <f t="shared" ref="P9:P32" si="0">SUM(K9:N9)/4</f>
        <v>0</v>
      </c>
    </row>
    <row r="10" spans="3:17" ht="15.6" x14ac:dyDescent="0.3">
      <c r="C10" s="16">
        <f t="shared" ref="C10:C32" si="1">C9+1</f>
        <v>3</v>
      </c>
      <c r="D10" s="16" t="s">
        <v>62</v>
      </c>
      <c r="E10" s="84" t="s">
        <v>63</v>
      </c>
      <c r="F10" s="84"/>
      <c r="G10" s="84"/>
      <c r="H10" s="84"/>
      <c r="I10" s="84"/>
      <c r="J10" s="84"/>
      <c r="K10" s="16">
        <v>0</v>
      </c>
      <c r="L10" s="16"/>
      <c r="M10" s="16"/>
      <c r="N10" s="16"/>
      <c r="O10" s="16"/>
      <c r="P10" s="37">
        <f t="shared" si="0"/>
        <v>0</v>
      </c>
    </row>
    <row r="11" spans="3:17" ht="15.6" x14ac:dyDescent="0.3">
      <c r="C11" s="16">
        <f t="shared" si="1"/>
        <v>4</v>
      </c>
      <c r="D11" s="16" t="s">
        <v>64</v>
      </c>
      <c r="E11" s="84" t="s">
        <v>65</v>
      </c>
      <c r="F11" s="84"/>
      <c r="G11" s="84"/>
      <c r="H11" s="84"/>
      <c r="I11" s="84"/>
      <c r="J11" s="84"/>
      <c r="K11" s="16">
        <v>74</v>
      </c>
      <c r="L11" s="16"/>
      <c r="M11" s="16"/>
      <c r="N11" s="16"/>
      <c r="O11" s="16"/>
      <c r="P11" s="37">
        <f t="shared" si="0"/>
        <v>18.5</v>
      </c>
    </row>
    <row r="12" spans="3:17" ht="15.6" x14ac:dyDescent="0.3">
      <c r="C12" s="16">
        <f t="shared" si="1"/>
        <v>5</v>
      </c>
      <c r="D12" s="16" t="s">
        <v>66</v>
      </c>
      <c r="E12" s="84" t="s">
        <v>67</v>
      </c>
      <c r="F12" s="84"/>
      <c r="G12" s="84"/>
      <c r="H12" s="84"/>
      <c r="I12" s="84"/>
      <c r="J12" s="84"/>
      <c r="K12" s="16">
        <v>80</v>
      </c>
      <c r="L12" s="16"/>
      <c r="M12" s="16"/>
      <c r="N12" s="16"/>
      <c r="O12" s="16"/>
      <c r="P12" s="37">
        <f t="shared" si="0"/>
        <v>20</v>
      </c>
    </row>
    <row r="13" spans="3:17" ht="15.6" x14ac:dyDescent="0.3">
      <c r="C13" s="16">
        <f t="shared" si="1"/>
        <v>6</v>
      </c>
      <c r="D13" s="16" t="s">
        <v>68</v>
      </c>
      <c r="E13" s="84" t="s">
        <v>69</v>
      </c>
      <c r="F13" s="84"/>
      <c r="G13" s="84"/>
      <c r="H13" s="84"/>
      <c r="I13" s="84"/>
      <c r="J13" s="84"/>
      <c r="K13" s="16">
        <v>74</v>
      </c>
      <c r="L13" s="16"/>
      <c r="M13" s="16"/>
      <c r="N13" s="16"/>
      <c r="O13" s="16"/>
      <c r="P13" s="37">
        <f t="shared" si="0"/>
        <v>18.5</v>
      </c>
    </row>
    <row r="14" spans="3:17" ht="15.6" x14ac:dyDescent="0.3">
      <c r="C14" s="16">
        <f t="shared" si="1"/>
        <v>7</v>
      </c>
      <c r="D14" s="16" t="s">
        <v>70</v>
      </c>
      <c r="E14" s="84" t="s">
        <v>71</v>
      </c>
      <c r="F14" s="84"/>
      <c r="G14" s="84"/>
      <c r="H14" s="84"/>
      <c r="I14" s="84"/>
      <c r="J14" s="84"/>
      <c r="K14" s="16">
        <v>0</v>
      </c>
      <c r="L14" s="16"/>
      <c r="M14" s="16"/>
      <c r="N14" s="16"/>
      <c r="O14" s="16"/>
      <c r="P14" s="37">
        <f t="shared" si="0"/>
        <v>0</v>
      </c>
    </row>
    <row r="15" spans="3:17" ht="15.6" x14ac:dyDescent="0.3">
      <c r="C15" s="16">
        <f t="shared" si="1"/>
        <v>8</v>
      </c>
      <c r="D15" s="16" t="s">
        <v>72</v>
      </c>
      <c r="E15" s="84" t="s">
        <v>73</v>
      </c>
      <c r="F15" s="84"/>
      <c r="G15" s="84"/>
      <c r="H15" s="84"/>
      <c r="I15" s="84"/>
      <c r="J15" s="84"/>
      <c r="K15" s="16">
        <v>0</v>
      </c>
      <c r="L15" s="16"/>
      <c r="M15" s="16"/>
      <c r="N15" s="16"/>
      <c r="O15" s="16"/>
      <c r="P15" s="37">
        <f t="shared" si="0"/>
        <v>0</v>
      </c>
    </row>
    <row r="16" spans="3:17" ht="15.6" x14ac:dyDescent="0.3">
      <c r="C16" s="16">
        <f t="shared" si="1"/>
        <v>9</v>
      </c>
      <c r="D16" s="16" t="s">
        <v>74</v>
      </c>
      <c r="E16" s="84" t="s">
        <v>75</v>
      </c>
      <c r="F16" s="84"/>
      <c r="G16" s="84"/>
      <c r="H16" s="84"/>
      <c r="I16" s="84"/>
      <c r="J16" s="84"/>
      <c r="K16" s="16">
        <v>0</v>
      </c>
      <c r="L16" s="16"/>
      <c r="M16" s="16"/>
      <c r="N16" s="16"/>
      <c r="O16" s="16"/>
      <c r="P16" s="37">
        <f t="shared" si="0"/>
        <v>0</v>
      </c>
    </row>
    <row r="17" spans="3:16" ht="15.6" x14ac:dyDescent="0.3">
      <c r="C17" s="16">
        <f t="shared" si="1"/>
        <v>10</v>
      </c>
      <c r="D17" s="16" t="s">
        <v>76</v>
      </c>
      <c r="E17" s="84" t="s">
        <v>77</v>
      </c>
      <c r="F17" s="84"/>
      <c r="G17" s="84"/>
      <c r="H17" s="84"/>
      <c r="I17" s="84"/>
      <c r="J17" s="84"/>
      <c r="K17" s="16">
        <v>0</v>
      </c>
      <c r="L17" s="16"/>
      <c r="M17" s="16"/>
      <c r="N17" s="16"/>
      <c r="O17" s="16"/>
      <c r="P17" s="37">
        <f t="shared" si="0"/>
        <v>0</v>
      </c>
    </row>
    <row r="18" spans="3:16" ht="15.6" x14ac:dyDescent="0.3">
      <c r="C18" s="16">
        <f t="shared" si="1"/>
        <v>11</v>
      </c>
      <c r="D18" s="16" t="s">
        <v>78</v>
      </c>
      <c r="E18" s="84" t="s">
        <v>79</v>
      </c>
      <c r="F18" s="84"/>
      <c r="G18" s="84"/>
      <c r="H18" s="84"/>
      <c r="I18" s="84"/>
      <c r="J18" s="84"/>
      <c r="K18" s="16">
        <v>74</v>
      </c>
      <c r="L18" s="16"/>
      <c r="M18" s="16"/>
      <c r="N18" s="16"/>
      <c r="O18" s="16"/>
      <c r="P18" s="37">
        <f t="shared" si="0"/>
        <v>18.5</v>
      </c>
    </row>
    <row r="19" spans="3:16" ht="15.6" x14ac:dyDescent="0.3">
      <c r="C19" s="16">
        <f t="shared" si="1"/>
        <v>12</v>
      </c>
      <c r="D19" s="16" t="s">
        <v>80</v>
      </c>
      <c r="E19" s="84" t="s">
        <v>81</v>
      </c>
      <c r="F19" s="84"/>
      <c r="G19" s="84"/>
      <c r="H19" s="84"/>
      <c r="I19" s="84"/>
      <c r="J19" s="84"/>
      <c r="K19" s="16">
        <v>0</v>
      </c>
      <c r="L19" s="16"/>
      <c r="M19" s="16"/>
      <c r="N19" s="16"/>
      <c r="O19" s="16"/>
      <c r="P19" s="37">
        <f t="shared" si="0"/>
        <v>0</v>
      </c>
    </row>
    <row r="20" spans="3:16" ht="15.6" x14ac:dyDescent="0.3">
      <c r="C20" s="16">
        <f t="shared" si="1"/>
        <v>13</v>
      </c>
      <c r="D20" s="16" t="s">
        <v>82</v>
      </c>
      <c r="E20" s="84" t="s">
        <v>83</v>
      </c>
      <c r="F20" s="84"/>
      <c r="G20" s="84"/>
      <c r="H20" s="84"/>
      <c r="I20" s="84"/>
      <c r="J20" s="84"/>
      <c r="K20" s="16">
        <v>0</v>
      </c>
      <c r="L20" s="16"/>
      <c r="M20" s="16"/>
      <c r="N20" s="16"/>
      <c r="O20" s="16"/>
      <c r="P20" s="37">
        <f t="shared" si="0"/>
        <v>0</v>
      </c>
    </row>
    <row r="21" spans="3:16" ht="15.6" x14ac:dyDescent="0.3">
      <c r="C21" s="16">
        <f t="shared" si="1"/>
        <v>14</v>
      </c>
      <c r="D21" s="16" t="s">
        <v>84</v>
      </c>
      <c r="E21" s="84" t="s">
        <v>85</v>
      </c>
      <c r="F21" s="84"/>
      <c r="G21" s="84"/>
      <c r="H21" s="84"/>
      <c r="I21" s="84"/>
      <c r="J21" s="84"/>
      <c r="K21" s="16">
        <v>0</v>
      </c>
      <c r="L21" s="16"/>
      <c r="M21" s="16"/>
      <c r="N21" s="16"/>
      <c r="O21" s="16"/>
      <c r="P21" s="37">
        <f t="shared" si="0"/>
        <v>0</v>
      </c>
    </row>
    <row r="22" spans="3:16" ht="15.6" x14ac:dyDescent="0.3">
      <c r="C22" s="16">
        <f t="shared" si="1"/>
        <v>15</v>
      </c>
      <c r="D22" s="16" t="s">
        <v>86</v>
      </c>
      <c r="E22" s="84" t="s">
        <v>87</v>
      </c>
      <c r="F22" s="84"/>
      <c r="G22" s="84"/>
      <c r="H22" s="84"/>
      <c r="I22" s="84"/>
      <c r="J22" s="84"/>
      <c r="K22" s="16">
        <v>85</v>
      </c>
      <c r="L22" s="16"/>
      <c r="M22" s="16"/>
      <c r="N22" s="16"/>
      <c r="O22" s="16"/>
      <c r="P22" s="37">
        <f t="shared" si="0"/>
        <v>21.25</v>
      </c>
    </row>
    <row r="23" spans="3:16" ht="15.6" x14ac:dyDescent="0.3">
      <c r="C23" s="16">
        <f t="shared" si="1"/>
        <v>16</v>
      </c>
      <c r="D23" s="16" t="s">
        <v>88</v>
      </c>
      <c r="E23" s="84" t="s">
        <v>89</v>
      </c>
      <c r="F23" s="84"/>
      <c r="G23" s="84"/>
      <c r="H23" s="84"/>
      <c r="I23" s="84"/>
      <c r="J23" s="84"/>
      <c r="K23" s="16">
        <v>0</v>
      </c>
      <c r="L23" s="16"/>
      <c r="M23" s="16"/>
      <c r="N23" s="16"/>
      <c r="O23" s="16"/>
      <c r="P23" s="37">
        <f t="shared" si="0"/>
        <v>0</v>
      </c>
    </row>
    <row r="24" spans="3:16" ht="15.6" x14ac:dyDescent="0.3">
      <c r="C24" s="16">
        <f t="shared" si="1"/>
        <v>17</v>
      </c>
      <c r="D24" s="16" t="s">
        <v>90</v>
      </c>
      <c r="E24" s="84" t="s">
        <v>91</v>
      </c>
      <c r="F24" s="84"/>
      <c r="G24" s="84"/>
      <c r="H24" s="84"/>
      <c r="I24" s="84"/>
      <c r="J24" s="84"/>
      <c r="K24" s="16">
        <v>74</v>
      </c>
      <c r="L24" s="16"/>
      <c r="M24" s="16"/>
      <c r="N24" s="16"/>
      <c r="O24" s="16"/>
      <c r="P24" s="37">
        <f t="shared" si="0"/>
        <v>18.5</v>
      </c>
    </row>
    <row r="25" spans="3:16" ht="15.6" x14ac:dyDescent="0.3">
      <c r="C25" s="16">
        <f t="shared" si="1"/>
        <v>18</v>
      </c>
      <c r="D25" s="16" t="s">
        <v>92</v>
      </c>
      <c r="E25" s="84" t="s">
        <v>93</v>
      </c>
      <c r="F25" s="84"/>
      <c r="G25" s="84"/>
      <c r="H25" s="84"/>
      <c r="I25" s="84"/>
      <c r="J25" s="84"/>
      <c r="K25" s="16">
        <v>0</v>
      </c>
      <c r="L25" s="16"/>
      <c r="M25" s="16"/>
      <c r="N25" s="16"/>
      <c r="O25" s="16"/>
      <c r="P25" s="37">
        <f t="shared" si="0"/>
        <v>0</v>
      </c>
    </row>
    <row r="26" spans="3:16" ht="15.6" x14ac:dyDescent="0.3">
      <c r="C26" s="16">
        <f t="shared" si="1"/>
        <v>19</v>
      </c>
      <c r="D26" s="16" t="s">
        <v>94</v>
      </c>
      <c r="E26" s="84" t="s">
        <v>95</v>
      </c>
      <c r="F26" s="84"/>
      <c r="G26" s="84"/>
      <c r="H26" s="84"/>
      <c r="I26" s="84"/>
      <c r="J26" s="84"/>
      <c r="K26" s="16">
        <v>0</v>
      </c>
      <c r="L26" s="16"/>
      <c r="M26" s="16"/>
      <c r="N26" s="16"/>
      <c r="O26" s="16"/>
      <c r="P26" s="37">
        <f t="shared" si="0"/>
        <v>0</v>
      </c>
    </row>
    <row r="27" spans="3:16" ht="15.6" x14ac:dyDescent="0.3">
      <c r="C27" s="16">
        <f t="shared" si="1"/>
        <v>20</v>
      </c>
      <c r="D27" s="16" t="s">
        <v>96</v>
      </c>
      <c r="E27" s="84" t="s">
        <v>97</v>
      </c>
      <c r="F27" s="84"/>
      <c r="G27" s="84"/>
      <c r="H27" s="84"/>
      <c r="I27" s="84"/>
      <c r="J27" s="84"/>
      <c r="K27" s="16">
        <v>0</v>
      </c>
      <c r="L27" s="16"/>
      <c r="M27" s="16"/>
      <c r="N27" s="16"/>
      <c r="O27" s="16"/>
      <c r="P27" s="37">
        <f t="shared" si="0"/>
        <v>0</v>
      </c>
    </row>
    <row r="28" spans="3:16" ht="15.6" x14ac:dyDescent="0.3">
      <c r="C28" s="16">
        <f t="shared" si="1"/>
        <v>21</v>
      </c>
      <c r="D28" s="16" t="s">
        <v>98</v>
      </c>
      <c r="E28" s="84" t="s">
        <v>99</v>
      </c>
      <c r="F28" s="84"/>
      <c r="G28" s="84"/>
      <c r="H28" s="84"/>
      <c r="I28" s="84"/>
      <c r="J28" s="84"/>
      <c r="K28" s="16">
        <v>0</v>
      </c>
      <c r="L28" s="16"/>
      <c r="M28" s="16"/>
      <c r="N28" s="16"/>
      <c r="O28" s="16"/>
      <c r="P28" s="37">
        <f t="shared" si="0"/>
        <v>0</v>
      </c>
    </row>
    <row r="29" spans="3:16" ht="15.6" x14ac:dyDescent="0.3">
      <c r="C29" s="16">
        <f t="shared" si="1"/>
        <v>22</v>
      </c>
      <c r="D29" s="16" t="s">
        <v>100</v>
      </c>
      <c r="E29" s="84" t="s">
        <v>101</v>
      </c>
      <c r="F29" s="84"/>
      <c r="G29" s="84"/>
      <c r="H29" s="84"/>
      <c r="I29" s="84"/>
      <c r="J29" s="84"/>
      <c r="K29" s="16">
        <v>0</v>
      </c>
      <c r="L29" s="16"/>
      <c r="M29" s="16"/>
      <c r="N29" s="16"/>
      <c r="O29" s="16"/>
      <c r="P29" s="37">
        <f t="shared" si="0"/>
        <v>0</v>
      </c>
    </row>
    <row r="30" spans="3:16" ht="15.6" x14ac:dyDescent="0.3">
      <c r="C30" s="16">
        <f t="shared" si="1"/>
        <v>23</v>
      </c>
      <c r="D30" s="16" t="s">
        <v>102</v>
      </c>
      <c r="E30" s="84" t="s">
        <v>103</v>
      </c>
      <c r="F30" s="84"/>
      <c r="G30" s="84"/>
      <c r="H30" s="84"/>
      <c r="I30" s="84"/>
      <c r="J30" s="84"/>
      <c r="K30" s="16">
        <v>0</v>
      </c>
      <c r="L30" s="16"/>
      <c r="M30" s="16"/>
      <c r="N30" s="16"/>
      <c r="O30" s="16"/>
      <c r="P30" s="37">
        <f t="shared" si="0"/>
        <v>0</v>
      </c>
    </row>
    <row r="31" spans="3:16" ht="15.6" x14ac:dyDescent="0.3">
      <c r="C31" s="16">
        <f t="shared" si="1"/>
        <v>24</v>
      </c>
      <c r="D31" s="16"/>
      <c r="E31" s="84"/>
      <c r="F31" s="84"/>
      <c r="G31" s="84"/>
      <c r="H31" s="84"/>
      <c r="I31" s="84"/>
      <c r="J31" s="84"/>
      <c r="K31" s="16"/>
      <c r="L31" s="16"/>
      <c r="M31" s="16"/>
      <c r="N31" s="16"/>
      <c r="O31" s="16"/>
      <c r="P31" s="37">
        <f t="shared" si="0"/>
        <v>0</v>
      </c>
    </row>
    <row r="32" spans="3:16" ht="15.6" x14ac:dyDescent="0.3">
      <c r="C32" s="16">
        <f t="shared" si="1"/>
        <v>25</v>
      </c>
      <c r="D32" s="16"/>
      <c r="E32" s="84"/>
      <c r="F32" s="84"/>
      <c r="G32" s="84"/>
      <c r="H32" s="84"/>
      <c r="I32" s="84"/>
      <c r="J32" s="84"/>
      <c r="K32" s="16"/>
      <c r="L32" s="16"/>
      <c r="M32" s="16"/>
      <c r="N32" s="16"/>
      <c r="O32" s="16"/>
      <c r="P32" s="37">
        <f t="shared" si="0"/>
        <v>0</v>
      </c>
    </row>
    <row r="33" spans="3:16" ht="15.6" x14ac:dyDescent="0.3">
      <c r="C33" s="16"/>
      <c r="D33" s="16"/>
      <c r="E33" s="84"/>
      <c r="F33" s="84"/>
      <c r="G33" s="84"/>
      <c r="H33" s="84"/>
      <c r="I33" s="84"/>
      <c r="J33" s="84"/>
      <c r="K33" s="16"/>
      <c r="L33" s="16"/>
      <c r="M33" s="16"/>
      <c r="N33" s="16"/>
      <c r="O33" s="16"/>
      <c r="P33" s="60"/>
    </row>
    <row r="34" spans="3:16" ht="15.6" x14ac:dyDescent="0.3">
      <c r="C34" s="16"/>
      <c r="D34" s="16"/>
      <c r="E34" s="84"/>
      <c r="F34" s="84"/>
      <c r="G34" s="84"/>
      <c r="H34" s="84"/>
      <c r="I34" s="84"/>
      <c r="J34" s="84"/>
      <c r="K34" s="16"/>
      <c r="L34" s="16"/>
      <c r="M34" s="16"/>
      <c r="N34" s="16"/>
      <c r="O34" s="16"/>
      <c r="P34" s="60"/>
    </row>
    <row r="35" spans="3:16" ht="15.6" x14ac:dyDescent="0.3">
      <c r="C35" s="16"/>
      <c r="D35" s="16"/>
      <c r="E35" s="84"/>
      <c r="F35" s="84"/>
      <c r="G35" s="84"/>
      <c r="H35" s="84"/>
      <c r="I35" s="84"/>
      <c r="J35" s="84"/>
      <c r="K35" s="16"/>
      <c r="L35" s="16"/>
      <c r="M35" s="16"/>
      <c r="N35" s="16"/>
      <c r="O35" s="16"/>
      <c r="P35" s="60"/>
    </row>
    <row r="36" spans="3:16" ht="15.6" x14ac:dyDescent="0.3">
      <c r="C36" s="16"/>
      <c r="D36" s="16"/>
      <c r="E36" s="84"/>
      <c r="F36" s="84"/>
      <c r="G36" s="84"/>
      <c r="H36" s="84"/>
      <c r="I36" s="84"/>
      <c r="J36" s="84"/>
      <c r="K36" s="16"/>
      <c r="L36" s="16"/>
      <c r="M36" s="16"/>
      <c r="N36" s="16"/>
      <c r="O36" s="16"/>
      <c r="P36" s="60"/>
    </row>
    <row r="37" spans="3:16" ht="15.6" x14ac:dyDescent="0.3">
      <c r="C37" s="16"/>
      <c r="D37" s="16"/>
      <c r="E37" s="84"/>
      <c r="F37" s="84"/>
      <c r="G37" s="84"/>
      <c r="H37" s="84"/>
      <c r="I37" s="84"/>
      <c r="J37" s="84"/>
      <c r="K37" s="16"/>
      <c r="L37" s="16"/>
      <c r="M37" s="16"/>
      <c r="N37" s="16"/>
      <c r="O37" s="16"/>
      <c r="P37" s="60"/>
    </row>
    <row r="38" spans="3:16" ht="15.6" x14ac:dyDescent="0.3">
      <c r="C38" s="16"/>
      <c r="D38" s="16"/>
      <c r="E38" s="84"/>
      <c r="F38" s="84"/>
      <c r="G38" s="84"/>
      <c r="H38" s="84"/>
      <c r="I38" s="84"/>
      <c r="J38" s="84"/>
      <c r="K38" s="16"/>
      <c r="L38" s="16"/>
      <c r="M38" s="16"/>
      <c r="N38" s="16"/>
      <c r="O38" s="16"/>
      <c r="P38" s="60"/>
    </row>
    <row r="39" spans="3:16" ht="15.6" x14ac:dyDescent="0.3">
      <c r="C39" s="16"/>
      <c r="D39" s="16"/>
      <c r="E39" s="84"/>
      <c r="F39" s="84"/>
      <c r="G39" s="84"/>
      <c r="H39" s="84"/>
      <c r="I39" s="84"/>
      <c r="J39" s="84"/>
      <c r="K39" s="16"/>
      <c r="L39" s="16"/>
      <c r="M39" s="16"/>
      <c r="N39" s="16"/>
      <c r="O39" s="16"/>
      <c r="P39" s="60"/>
    </row>
    <row r="40" spans="3:16" ht="15.6" x14ac:dyDescent="0.3">
      <c r="C40" s="16"/>
      <c r="D40" s="16"/>
      <c r="E40" s="84"/>
      <c r="F40" s="84"/>
      <c r="G40" s="84"/>
      <c r="H40" s="84"/>
      <c r="I40" s="84"/>
      <c r="J40" s="84"/>
      <c r="K40" s="16"/>
      <c r="L40" s="16"/>
      <c r="M40" s="16"/>
      <c r="N40" s="16"/>
      <c r="O40" s="16"/>
      <c r="P40" s="60"/>
    </row>
    <row r="41" spans="3:16" ht="15.6" x14ac:dyDescent="0.3">
      <c r="C41" s="16"/>
      <c r="D41" s="16"/>
      <c r="E41" s="84"/>
      <c r="F41" s="84"/>
      <c r="G41" s="84"/>
      <c r="H41" s="84"/>
      <c r="I41" s="84"/>
      <c r="J41" s="84"/>
      <c r="K41" s="16"/>
      <c r="L41" s="16"/>
      <c r="M41" s="16"/>
      <c r="N41" s="16"/>
      <c r="O41" s="16"/>
      <c r="P41" s="60"/>
    </row>
    <row r="42" spans="3:16" ht="15.6" x14ac:dyDescent="0.3">
      <c r="C42" s="49"/>
      <c r="D42" s="49"/>
      <c r="E42" s="93"/>
      <c r="F42" s="94"/>
      <c r="G42" s="94"/>
      <c r="H42" s="94"/>
      <c r="I42" s="94"/>
      <c r="J42" s="95"/>
      <c r="K42" s="59"/>
      <c r="L42" s="59"/>
      <c r="M42" s="49"/>
      <c r="N42" s="49"/>
      <c r="O42" s="49"/>
      <c r="P42" s="50"/>
    </row>
    <row r="43" spans="3:16" ht="18" x14ac:dyDescent="0.35">
      <c r="C43" s="51"/>
      <c r="D43" s="52"/>
      <c r="E43" s="93" t="s">
        <v>26</v>
      </c>
      <c r="F43" s="94"/>
      <c r="G43" s="94"/>
      <c r="H43" s="94"/>
      <c r="I43" s="94"/>
      <c r="J43" s="95"/>
      <c r="K43" s="43">
        <f>COUNTIF(K7:K40,"&gt;=78")</f>
        <v>2</v>
      </c>
      <c r="L43" s="43">
        <f>COUNTIF(L7:L40,"&gt;=87")</f>
        <v>0</v>
      </c>
      <c r="M43" s="52"/>
      <c r="N43" s="52"/>
      <c r="O43" s="52"/>
      <c r="P43" s="53"/>
    </row>
    <row r="44" spans="3:16" x14ac:dyDescent="0.3">
      <c r="D44" s="89"/>
      <c r="E44" s="89"/>
      <c r="F44" s="1"/>
      <c r="I44" s="98" t="s">
        <v>16</v>
      </c>
      <c r="J44" s="98"/>
      <c r="K44" s="10">
        <f>COUNTIF(K8:K32,"&gt;=70")</f>
        <v>6</v>
      </c>
      <c r="L44" s="10">
        <f>COUNTIF(L8:L41,"&gt;=70")</f>
        <v>0</v>
      </c>
      <c r="M44" s="10">
        <f>COUNTIF(M8:M43,"&gt;=70")</f>
        <v>0</v>
      </c>
      <c r="N44" s="10"/>
      <c r="O44" s="10"/>
      <c r="P44" s="14"/>
    </row>
    <row r="45" spans="3:16" x14ac:dyDescent="0.3">
      <c r="D45" s="89"/>
      <c r="E45" s="89"/>
      <c r="F45" s="7"/>
      <c r="I45" s="96" t="s">
        <v>17</v>
      </c>
      <c r="J45" s="96"/>
      <c r="K45" s="11">
        <v>17</v>
      </c>
      <c r="L45" s="11">
        <f>COUNTIF(L8:L41,"&lt;70")</f>
        <v>0</v>
      </c>
      <c r="M45" s="11">
        <f>COUNTIF(M8:M43,"&lt;70")</f>
        <v>0</v>
      </c>
      <c r="N45" s="11"/>
      <c r="O45" s="11"/>
      <c r="P45" s="11"/>
    </row>
    <row r="46" spans="3:16" x14ac:dyDescent="0.3">
      <c r="D46" s="89"/>
      <c r="E46" s="89"/>
      <c r="F46" s="89"/>
      <c r="I46" s="96" t="s">
        <v>18</v>
      </c>
      <c r="J46" s="96"/>
      <c r="K46" s="11">
        <v>23</v>
      </c>
      <c r="L46" s="11">
        <f>COUNT(L8:L41)</f>
        <v>0</v>
      </c>
      <c r="M46" s="11">
        <f>COUNT(M8:M43)</f>
        <v>0</v>
      </c>
      <c r="N46" s="11">
        <f>COUNT(N8:N43)</f>
        <v>0</v>
      </c>
      <c r="O46" s="11"/>
      <c r="P46" s="11"/>
    </row>
    <row r="47" spans="3:16" x14ac:dyDescent="0.3">
      <c r="D47" s="89"/>
      <c r="E47" s="89"/>
      <c r="F47" s="1"/>
      <c r="I47" s="97" t="s">
        <v>13</v>
      </c>
      <c r="J47" s="97"/>
      <c r="K47" s="12">
        <f>K44/K46</f>
        <v>0.2608695652173913</v>
      </c>
      <c r="L47" s="13" t="e">
        <f t="shared" ref="L47:P47" si="2">L44/L46</f>
        <v>#DIV/0!</v>
      </c>
      <c r="M47" s="13" t="e">
        <f t="shared" si="2"/>
        <v>#DIV/0!</v>
      </c>
      <c r="N47" s="13" t="e">
        <f t="shared" si="2"/>
        <v>#DIV/0!</v>
      </c>
      <c r="O47" s="13"/>
      <c r="P47" s="13" t="e">
        <f t="shared" si="2"/>
        <v>#DIV/0!</v>
      </c>
    </row>
    <row r="48" spans="3:16" x14ac:dyDescent="0.3">
      <c r="D48" s="89"/>
      <c r="E48" s="89"/>
      <c r="F48" s="1"/>
      <c r="I48" s="97" t="s">
        <v>14</v>
      </c>
      <c r="J48" s="97"/>
      <c r="K48" s="12">
        <f>K45/K46</f>
        <v>0.73913043478260865</v>
      </c>
      <c r="L48" s="12" t="e">
        <f t="shared" ref="L48:P48" si="3">L45/L46</f>
        <v>#DIV/0!</v>
      </c>
      <c r="M48" s="13" t="e">
        <f t="shared" si="3"/>
        <v>#DIV/0!</v>
      </c>
      <c r="N48" s="13" t="e">
        <f t="shared" si="3"/>
        <v>#DIV/0!</v>
      </c>
      <c r="O48" s="13"/>
      <c r="P48" s="13" t="e">
        <f t="shared" si="3"/>
        <v>#DIV/0!</v>
      </c>
    </row>
    <row r="49" spans="4:15" x14ac:dyDescent="0.3">
      <c r="D49" s="89"/>
      <c r="E49" s="89"/>
      <c r="F49" s="7"/>
    </row>
    <row r="50" spans="4:15" x14ac:dyDescent="0.3">
      <c r="D50" s="1"/>
      <c r="E50" s="1"/>
      <c r="F50" s="7"/>
    </row>
    <row r="51" spans="4:15" x14ac:dyDescent="0.3">
      <c r="K51" s="91"/>
      <c r="L51" s="91"/>
      <c r="M51" s="91"/>
      <c r="N51" s="91"/>
      <c r="O51" s="1"/>
    </row>
    <row r="52" spans="4:15" x14ac:dyDescent="0.3">
      <c r="K52" s="92" t="s">
        <v>15</v>
      </c>
      <c r="L52" s="92"/>
      <c r="M52" s="92"/>
      <c r="N52" s="92"/>
      <c r="O52" s="7"/>
    </row>
  </sheetData>
  <sortState xmlns:xlrd2="http://schemas.microsoft.com/office/spreadsheetml/2017/richdata2" ref="E8:J41">
    <sortCondition ref="E8:E41"/>
  </sortState>
  <mergeCells count="56">
    <mergeCell ref="D49:E49"/>
    <mergeCell ref="K51:N51"/>
    <mergeCell ref="K52:N52"/>
    <mergeCell ref="E42:J42"/>
    <mergeCell ref="D46:F46"/>
    <mergeCell ref="I46:J46"/>
    <mergeCell ref="D47:E47"/>
    <mergeCell ref="I47:J47"/>
    <mergeCell ref="D48:E48"/>
    <mergeCell ref="I48:J48"/>
    <mergeCell ref="E43:J43"/>
    <mergeCell ref="D44:E44"/>
    <mergeCell ref="I44:J44"/>
    <mergeCell ref="D45:E45"/>
    <mergeCell ref="I45:J45"/>
    <mergeCell ref="E37:J37"/>
    <mergeCell ref="E38:J38"/>
    <mergeCell ref="E39:J39"/>
    <mergeCell ref="E40:J40"/>
    <mergeCell ref="E41:J41"/>
    <mergeCell ref="E36:J36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24:J24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Q51"/>
  <sheetViews>
    <sheetView topLeftCell="A27" zoomScaleNormal="100" workbookViewId="0">
      <selection activeCell="N33" sqref="N33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9.109375" customWidth="1"/>
    <col min="12" max="12" width="8.88671875" customWidth="1"/>
    <col min="13" max="13" width="8" customWidth="1"/>
    <col min="14" max="15" width="8.33203125" customWidth="1"/>
    <col min="16" max="16" width="11" customWidth="1"/>
    <col min="17" max="18" width="5.6640625" customWidth="1"/>
  </cols>
  <sheetData>
    <row r="1" spans="3:17" ht="15.6" x14ac:dyDescent="0.3">
      <c r="C1" s="85" t="s">
        <v>23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63"/>
      <c r="P1" s="2"/>
      <c r="Q1" s="2"/>
    </row>
    <row r="2" spans="3:17" x14ac:dyDescent="0.3">
      <c r="D2" s="86" t="s">
        <v>8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7"/>
      <c r="P2" s="1"/>
      <c r="Q2" s="1"/>
    </row>
    <row r="3" spans="3:17" x14ac:dyDescent="0.3">
      <c r="D3" t="s">
        <v>0</v>
      </c>
      <c r="E3" s="102" t="s">
        <v>105</v>
      </c>
      <c r="F3" s="102"/>
      <c r="G3" s="102"/>
      <c r="H3" s="102"/>
      <c r="J3" t="s">
        <v>1</v>
      </c>
      <c r="K3" s="103" t="s">
        <v>106</v>
      </c>
      <c r="L3" s="103"/>
      <c r="N3" t="s">
        <v>2</v>
      </c>
      <c r="P3" s="39">
        <v>45201</v>
      </c>
    </row>
    <row r="4" spans="3:17" ht="6.75" customHeight="1" x14ac:dyDescent="0.3"/>
    <row r="5" spans="3:17" x14ac:dyDescent="0.3">
      <c r="D5" t="s">
        <v>3</v>
      </c>
      <c r="E5" s="103" t="s">
        <v>107</v>
      </c>
      <c r="F5" s="103"/>
      <c r="G5" s="103"/>
      <c r="H5" s="103"/>
      <c r="J5" s="89" t="s">
        <v>19</v>
      </c>
      <c r="K5" s="89"/>
      <c r="L5" s="15" t="s">
        <v>104</v>
      </c>
      <c r="M5" s="15"/>
      <c r="N5" s="15"/>
      <c r="O5" s="15"/>
      <c r="P5" s="15"/>
    </row>
    <row r="6" spans="3:17" ht="11.25" customHeight="1" x14ac:dyDescent="0.3">
      <c r="L6" s="15"/>
      <c r="M6" s="15"/>
      <c r="N6" s="15"/>
      <c r="O6" s="15"/>
      <c r="P6" s="15"/>
    </row>
    <row r="7" spans="3:17" x14ac:dyDescent="0.3">
      <c r="C7" s="3" t="s">
        <v>4</v>
      </c>
      <c r="D7" s="3" t="s">
        <v>6</v>
      </c>
      <c r="E7" s="90" t="s">
        <v>5</v>
      </c>
      <c r="F7" s="90"/>
      <c r="G7" s="90"/>
      <c r="H7" s="90"/>
      <c r="I7" s="90"/>
      <c r="J7" s="90"/>
      <c r="K7" s="4" t="s">
        <v>7</v>
      </c>
      <c r="L7" s="4" t="s">
        <v>10</v>
      </c>
      <c r="M7" s="4" t="s">
        <v>11</v>
      </c>
      <c r="N7" s="4" t="s">
        <v>12</v>
      </c>
      <c r="O7" s="4" t="s">
        <v>215</v>
      </c>
      <c r="P7" s="8" t="s">
        <v>20</v>
      </c>
    </row>
    <row r="8" spans="3:17" ht="15.6" x14ac:dyDescent="0.3">
      <c r="C8" s="6">
        <v>1</v>
      </c>
      <c r="D8" s="16" t="s">
        <v>108</v>
      </c>
      <c r="E8" s="99" t="s">
        <v>109</v>
      </c>
      <c r="F8" s="100"/>
      <c r="G8" s="100"/>
      <c r="H8" s="100"/>
      <c r="I8" s="100"/>
      <c r="J8" s="101"/>
      <c r="K8" s="40">
        <v>70</v>
      </c>
      <c r="L8" s="16"/>
      <c r="M8" s="16"/>
      <c r="N8" s="16"/>
      <c r="O8" s="16"/>
      <c r="P8" s="37">
        <f t="shared" ref="P8:P40" si="0">SUM(K8:N8)/4</f>
        <v>17.5</v>
      </c>
    </row>
    <row r="9" spans="3:17" ht="15.6" x14ac:dyDescent="0.3">
      <c r="C9" s="6">
        <f>C8+1</f>
        <v>2</v>
      </c>
      <c r="D9" s="16" t="s">
        <v>113</v>
      </c>
      <c r="E9" s="99" t="s">
        <v>120</v>
      </c>
      <c r="F9" s="100"/>
      <c r="G9" s="100"/>
      <c r="H9" s="100"/>
      <c r="I9" s="100"/>
      <c r="J9" s="101"/>
      <c r="K9" s="40">
        <v>0</v>
      </c>
      <c r="L9" s="16"/>
      <c r="M9" s="16"/>
      <c r="N9" s="16"/>
      <c r="O9" s="16"/>
      <c r="P9" s="37">
        <f t="shared" si="0"/>
        <v>0</v>
      </c>
    </row>
    <row r="10" spans="3:17" ht="15.6" x14ac:dyDescent="0.3">
      <c r="C10" s="6">
        <f t="shared" ref="C10:C40" si="1">C9+1</f>
        <v>3</v>
      </c>
      <c r="D10" s="16" t="s">
        <v>114</v>
      </c>
      <c r="E10" s="99" t="s">
        <v>121</v>
      </c>
      <c r="F10" s="100"/>
      <c r="G10" s="100"/>
      <c r="H10" s="100"/>
      <c r="I10" s="100"/>
      <c r="J10" s="101"/>
      <c r="K10" s="40">
        <v>0</v>
      </c>
      <c r="L10" s="16"/>
      <c r="M10" s="16"/>
      <c r="N10" s="16"/>
      <c r="O10" s="16"/>
      <c r="P10" s="37">
        <f t="shared" si="0"/>
        <v>0</v>
      </c>
    </row>
    <row r="11" spans="3:17" ht="15.6" x14ac:dyDescent="0.3">
      <c r="C11" s="6">
        <f t="shared" si="1"/>
        <v>4</v>
      </c>
      <c r="D11" s="16" t="s">
        <v>115</v>
      </c>
      <c r="E11" s="99" t="s">
        <v>122</v>
      </c>
      <c r="F11" s="100"/>
      <c r="G11" s="100"/>
      <c r="H11" s="100"/>
      <c r="I11" s="100"/>
      <c r="J11" s="101"/>
      <c r="K11" s="40">
        <v>0</v>
      </c>
      <c r="L11" s="16"/>
      <c r="M11" s="16"/>
      <c r="N11" s="16"/>
      <c r="O11" s="16"/>
      <c r="P11" s="37">
        <f t="shared" si="0"/>
        <v>0</v>
      </c>
    </row>
    <row r="12" spans="3:17" ht="15.6" x14ac:dyDescent="0.3">
      <c r="C12" s="6">
        <f t="shared" si="1"/>
        <v>5</v>
      </c>
      <c r="D12" s="16" t="s">
        <v>118</v>
      </c>
      <c r="E12" s="99" t="s">
        <v>123</v>
      </c>
      <c r="F12" s="100"/>
      <c r="G12" s="100"/>
      <c r="H12" s="100"/>
      <c r="I12" s="100"/>
      <c r="J12" s="101"/>
      <c r="K12" s="40">
        <v>0</v>
      </c>
      <c r="L12" s="16"/>
      <c r="M12" s="16"/>
      <c r="N12" s="16"/>
      <c r="O12" s="16"/>
      <c r="P12" s="37">
        <f t="shared" si="0"/>
        <v>0</v>
      </c>
    </row>
    <row r="13" spans="3:17" ht="15.6" x14ac:dyDescent="0.3">
      <c r="C13" s="6">
        <f t="shared" si="1"/>
        <v>6</v>
      </c>
      <c r="D13" s="16" t="s">
        <v>119</v>
      </c>
      <c r="E13" s="99" t="s">
        <v>213</v>
      </c>
      <c r="F13" s="100"/>
      <c r="G13" s="100"/>
      <c r="H13" s="100"/>
      <c r="I13" s="100"/>
      <c r="J13" s="101"/>
      <c r="K13" s="40">
        <v>80</v>
      </c>
      <c r="L13" s="16"/>
      <c r="M13" s="16"/>
      <c r="N13" s="16"/>
      <c r="O13" s="16"/>
      <c r="P13" s="37">
        <f t="shared" si="0"/>
        <v>20</v>
      </c>
    </row>
    <row r="14" spans="3:17" ht="15.6" x14ac:dyDescent="0.3">
      <c r="C14" s="6">
        <f t="shared" si="1"/>
        <v>7</v>
      </c>
      <c r="D14" s="16" t="s">
        <v>111</v>
      </c>
      <c r="E14" s="99" t="s">
        <v>124</v>
      </c>
      <c r="F14" s="100"/>
      <c r="G14" s="100"/>
      <c r="H14" s="100"/>
      <c r="I14" s="100"/>
      <c r="J14" s="101"/>
      <c r="K14" s="40">
        <v>85</v>
      </c>
      <c r="L14" s="16"/>
      <c r="M14" s="16"/>
      <c r="N14" s="16"/>
      <c r="O14" s="16"/>
      <c r="P14" s="37">
        <f t="shared" si="0"/>
        <v>21.25</v>
      </c>
    </row>
    <row r="15" spans="3:17" ht="15.6" x14ac:dyDescent="0.3">
      <c r="C15" s="6">
        <f t="shared" si="1"/>
        <v>8</v>
      </c>
      <c r="D15" s="16" t="s">
        <v>126</v>
      </c>
      <c r="E15" s="99" t="s">
        <v>127</v>
      </c>
      <c r="F15" s="100"/>
      <c r="G15" s="100"/>
      <c r="H15" s="100"/>
      <c r="I15" s="100"/>
      <c r="J15" s="101"/>
      <c r="K15" s="40">
        <v>100</v>
      </c>
      <c r="L15" s="16"/>
      <c r="M15" s="16"/>
      <c r="N15" s="16"/>
      <c r="O15" s="16"/>
      <c r="P15" s="37">
        <f t="shared" si="0"/>
        <v>25</v>
      </c>
    </row>
    <row r="16" spans="3:17" ht="15.6" x14ac:dyDescent="0.3">
      <c r="C16" s="6">
        <f t="shared" si="1"/>
        <v>9</v>
      </c>
      <c r="D16" s="16" t="s">
        <v>128</v>
      </c>
      <c r="E16" s="99" t="s">
        <v>129</v>
      </c>
      <c r="F16" s="100"/>
      <c r="G16" s="100"/>
      <c r="H16" s="100"/>
      <c r="I16" s="100"/>
      <c r="J16" s="101"/>
      <c r="K16" s="40">
        <v>0</v>
      </c>
      <c r="L16" s="16"/>
      <c r="M16" s="16"/>
      <c r="N16" s="16"/>
      <c r="O16" s="16"/>
      <c r="P16" s="37">
        <f t="shared" si="0"/>
        <v>0</v>
      </c>
    </row>
    <row r="17" spans="3:16" ht="15.6" x14ac:dyDescent="0.3">
      <c r="C17" s="6">
        <f t="shared" si="1"/>
        <v>10</v>
      </c>
      <c r="D17" s="16" t="s">
        <v>130</v>
      </c>
      <c r="E17" s="99" t="s">
        <v>131</v>
      </c>
      <c r="F17" s="100"/>
      <c r="G17" s="100"/>
      <c r="H17" s="100"/>
      <c r="I17" s="100"/>
      <c r="J17" s="101"/>
      <c r="K17" s="40">
        <v>0</v>
      </c>
      <c r="L17" s="16"/>
      <c r="M17" s="16"/>
      <c r="N17" s="16"/>
      <c r="O17" s="16"/>
      <c r="P17" s="37">
        <f t="shared" si="0"/>
        <v>0</v>
      </c>
    </row>
    <row r="18" spans="3:16" ht="15.6" x14ac:dyDescent="0.3">
      <c r="C18" s="6">
        <f t="shared" si="1"/>
        <v>11</v>
      </c>
      <c r="D18" s="16" t="s">
        <v>132</v>
      </c>
      <c r="E18" s="99" t="s">
        <v>133</v>
      </c>
      <c r="F18" s="100"/>
      <c r="G18" s="100"/>
      <c r="H18" s="100"/>
      <c r="I18" s="100"/>
      <c r="J18" s="101"/>
      <c r="K18" s="40">
        <v>70</v>
      </c>
      <c r="L18" s="16"/>
      <c r="M18" s="16"/>
      <c r="N18" s="16"/>
      <c r="O18" s="16"/>
      <c r="P18" s="37">
        <f t="shared" si="0"/>
        <v>17.5</v>
      </c>
    </row>
    <row r="19" spans="3:16" ht="15.6" x14ac:dyDescent="0.3">
      <c r="C19" s="6">
        <f t="shared" si="1"/>
        <v>12</v>
      </c>
      <c r="D19" s="16" t="s">
        <v>134</v>
      </c>
      <c r="E19" s="99" t="s">
        <v>136</v>
      </c>
      <c r="F19" s="100"/>
      <c r="G19" s="100"/>
      <c r="H19" s="100"/>
      <c r="I19" s="100"/>
      <c r="J19" s="101"/>
      <c r="K19" s="40">
        <v>80</v>
      </c>
      <c r="L19" s="16"/>
      <c r="M19" s="16"/>
      <c r="N19" s="16"/>
      <c r="O19" s="16"/>
      <c r="P19" s="37">
        <f t="shared" si="0"/>
        <v>20</v>
      </c>
    </row>
    <row r="20" spans="3:16" ht="15.6" x14ac:dyDescent="0.3">
      <c r="C20" s="6">
        <f t="shared" si="1"/>
        <v>13</v>
      </c>
      <c r="D20" s="16" t="s">
        <v>116</v>
      </c>
      <c r="E20" s="99" t="s">
        <v>135</v>
      </c>
      <c r="F20" s="100"/>
      <c r="G20" s="100"/>
      <c r="H20" s="100"/>
      <c r="I20" s="100"/>
      <c r="J20" s="101"/>
      <c r="K20" s="40">
        <v>75</v>
      </c>
      <c r="L20" s="16"/>
      <c r="M20" s="16"/>
      <c r="N20" s="16"/>
      <c r="O20" s="16"/>
      <c r="P20" s="37">
        <f t="shared" si="0"/>
        <v>18.75</v>
      </c>
    </row>
    <row r="21" spans="3:16" ht="15.6" x14ac:dyDescent="0.3">
      <c r="C21" s="6">
        <f t="shared" si="1"/>
        <v>14</v>
      </c>
      <c r="D21" s="16" t="s">
        <v>137</v>
      </c>
      <c r="E21" s="99" t="s">
        <v>138</v>
      </c>
      <c r="F21" s="100" t="s">
        <v>21</v>
      </c>
      <c r="G21" s="100" t="s">
        <v>21</v>
      </c>
      <c r="H21" s="100" t="s">
        <v>21</v>
      </c>
      <c r="I21" s="100" t="s">
        <v>21</v>
      </c>
      <c r="J21" s="101" t="s">
        <v>21</v>
      </c>
      <c r="K21" s="40">
        <v>80</v>
      </c>
      <c r="L21" s="16"/>
      <c r="M21" s="16"/>
      <c r="N21" s="16"/>
      <c r="O21" s="16"/>
      <c r="P21" s="37">
        <f t="shared" si="0"/>
        <v>20</v>
      </c>
    </row>
    <row r="22" spans="3:16" ht="15.6" x14ac:dyDescent="0.3">
      <c r="C22" s="6">
        <f t="shared" si="1"/>
        <v>15</v>
      </c>
      <c r="D22" s="16" t="s">
        <v>139</v>
      </c>
      <c r="E22" s="99" t="s">
        <v>140</v>
      </c>
      <c r="F22" s="100"/>
      <c r="G22" s="100"/>
      <c r="H22" s="100"/>
      <c r="I22" s="100"/>
      <c r="J22" s="101"/>
      <c r="K22" s="40">
        <v>70</v>
      </c>
      <c r="L22" s="16"/>
      <c r="M22" s="16"/>
      <c r="N22" s="16"/>
      <c r="O22" s="16"/>
      <c r="P22" s="37">
        <f t="shared" si="0"/>
        <v>17.5</v>
      </c>
    </row>
    <row r="23" spans="3:16" ht="15.6" x14ac:dyDescent="0.3">
      <c r="C23" s="6">
        <f t="shared" si="1"/>
        <v>16</v>
      </c>
      <c r="D23" s="16" t="s">
        <v>141</v>
      </c>
      <c r="E23" s="99" t="s">
        <v>142</v>
      </c>
      <c r="F23" s="100"/>
      <c r="G23" s="100"/>
      <c r="H23" s="100"/>
      <c r="I23" s="100"/>
      <c r="J23" s="101"/>
      <c r="K23" s="40">
        <v>85</v>
      </c>
      <c r="L23" s="16"/>
      <c r="M23" s="16"/>
      <c r="N23" s="16"/>
      <c r="O23" s="16"/>
      <c r="P23" s="37">
        <f t="shared" si="0"/>
        <v>21.25</v>
      </c>
    </row>
    <row r="24" spans="3:16" ht="15.6" x14ac:dyDescent="0.3">
      <c r="C24" s="6">
        <f t="shared" si="1"/>
        <v>17</v>
      </c>
      <c r="D24" s="16" t="s">
        <v>143</v>
      </c>
      <c r="E24" s="104" t="s">
        <v>144</v>
      </c>
      <c r="F24" s="105"/>
      <c r="G24" s="105"/>
      <c r="H24" s="105"/>
      <c r="I24" s="105"/>
      <c r="J24" s="106"/>
      <c r="K24" s="8">
        <v>80</v>
      </c>
      <c r="L24" s="18"/>
      <c r="M24" s="18"/>
      <c r="N24" s="18"/>
      <c r="O24" s="18"/>
      <c r="P24" s="37">
        <f t="shared" si="0"/>
        <v>20</v>
      </c>
    </row>
    <row r="25" spans="3:16" ht="15.6" x14ac:dyDescent="0.3">
      <c r="C25" s="6">
        <f t="shared" si="1"/>
        <v>18</v>
      </c>
      <c r="D25" s="16" t="s">
        <v>145</v>
      </c>
      <c r="E25" s="107" t="s">
        <v>146</v>
      </c>
      <c r="F25" s="108"/>
      <c r="G25" s="108"/>
      <c r="H25" s="108"/>
      <c r="I25" s="108"/>
      <c r="J25" s="109"/>
      <c r="K25" s="64">
        <v>80</v>
      </c>
      <c r="L25" s="18"/>
      <c r="M25" s="18"/>
      <c r="N25" s="18"/>
      <c r="O25" s="18"/>
      <c r="P25" s="37">
        <f t="shared" si="0"/>
        <v>20</v>
      </c>
    </row>
    <row r="26" spans="3:16" ht="15.6" x14ac:dyDescent="0.3">
      <c r="C26" s="6">
        <f t="shared" si="1"/>
        <v>19</v>
      </c>
      <c r="D26" s="16" t="s">
        <v>147</v>
      </c>
      <c r="E26" s="107" t="s">
        <v>148</v>
      </c>
      <c r="F26" s="108"/>
      <c r="G26" s="108"/>
      <c r="H26" s="108"/>
      <c r="I26" s="108"/>
      <c r="J26" s="109"/>
      <c r="K26" s="64">
        <v>0</v>
      </c>
      <c r="L26" s="44"/>
      <c r="M26" s="18"/>
      <c r="N26" s="18"/>
      <c r="O26" s="18"/>
      <c r="P26" s="37">
        <f t="shared" si="0"/>
        <v>0</v>
      </c>
    </row>
    <row r="27" spans="3:16" ht="15.6" x14ac:dyDescent="0.3">
      <c r="C27" s="6">
        <f t="shared" si="1"/>
        <v>20</v>
      </c>
      <c r="D27" s="16" t="s">
        <v>149</v>
      </c>
      <c r="E27" s="104" t="s">
        <v>150</v>
      </c>
      <c r="F27" s="105"/>
      <c r="G27" s="105"/>
      <c r="H27" s="105"/>
      <c r="I27" s="105"/>
      <c r="J27" s="106"/>
      <c r="K27" s="64">
        <v>0</v>
      </c>
      <c r="L27" s="44"/>
      <c r="M27" s="18"/>
      <c r="N27" s="18"/>
      <c r="O27" s="18"/>
      <c r="P27" s="37">
        <f t="shared" si="0"/>
        <v>0</v>
      </c>
    </row>
    <row r="28" spans="3:16" ht="15.6" x14ac:dyDescent="0.3">
      <c r="C28" s="6">
        <f t="shared" si="1"/>
        <v>21</v>
      </c>
      <c r="D28" s="16" t="s">
        <v>151</v>
      </c>
      <c r="E28" s="107" t="s">
        <v>160</v>
      </c>
      <c r="F28" s="108"/>
      <c r="G28" s="108"/>
      <c r="H28" s="108"/>
      <c r="I28" s="108"/>
      <c r="J28" s="109"/>
      <c r="K28" s="64">
        <v>90</v>
      </c>
      <c r="L28" s="44"/>
      <c r="M28" s="18"/>
      <c r="N28" s="18"/>
      <c r="O28" s="18"/>
      <c r="P28" s="37">
        <f t="shared" si="0"/>
        <v>22.5</v>
      </c>
    </row>
    <row r="29" spans="3:16" ht="15.6" x14ac:dyDescent="0.3">
      <c r="C29" s="6">
        <f t="shared" si="1"/>
        <v>22</v>
      </c>
      <c r="D29" s="16" t="s">
        <v>50</v>
      </c>
      <c r="E29" s="107" t="s">
        <v>161</v>
      </c>
      <c r="F29" s="108"/>
      <c r="G29" s="108"/>
      <c r="H29" s="108"/>
      <c r="I29" s="108"/>
      <c r="J29" s="109"/>
      <c r="K29" s="64">
        <v>80</v>
      </c>
      <c r="L29" s="44"/>
      <c r="M29" s="18"/>
      <c r="N29" s="18"/>
      <c r="O29" s="18"/>
      <c r="P29" s="37">
        <f t="shared" si="0"/>
        <v>20</v>
      </c>
    </row>
    <row r="30" spans="3:16" ht="15.6" x14ac:dyDescent="0.3">
      <c r="C30" s="6">
        <f t="shared" si="1"/>
        <v>23</v>
      </c>
      <c r="D30" s="16" t="s">
        <v>154</v>
      </c>
      <c r="E30" s="107" t="s">
        <v>162</v>
      </c>
      <c r="F30" s="108"/>
      <c r="G30" s="108"/>
      <c r="H30" s="108"/>
      <c r="I30" s="108"/>
      <c r="J30" s="109"/>
      <c r="K30" s="64">
        <v>0</v>
      </c>
      <c r="L30" s="44"/>
      <c r="M30" s="18"/>
      <c r="N30" s="18"/>
      <c r="O30" s="18"/>
      <c r="P30" s="37">
        <f t="shared" si="0"/>
        <v>0</v>
      </c>
    </row>
    <row r="31" spans="3:16" ht="15.6" x14ac:dyDescent="0.3">
      <c r="C31" s="6">
        <f t="shared" si="1"/>
        <v>24</v>
      </c>
      <c r="D31" s="16" t="s">
        <v>155</v>
      </c>
      <c r="E31" s="107" t="s">
        <v>163</v>
      </c>
      <c r="F31" s="108"/>
      <c r="G31" s="108"/>
      <c r="H31" s="108"/>
      <c r="I31" s="108"/>
      <c r="J31" s="109"/>
      <c r="K31" s="64">
        <v>75</v>
      </c>
      <c r="L31" s="44"/>
      <c r="M31" s="18"/>
      <c r="N31" s="18"/>
      <c r="O31" s="18"/>
      <c r="P31" s="37">
        <f t="shared" si="0"/>
        <v>18.75</v>
      </c>
    </row>
    <row r="32" spans="3:16" ht="15.6" x14ac:dyDescent="0.3">
      <c r="C32" s="6">
        <f t="shared" si="1"/>
        <v>25</v>
      </c>
      <c r="D32" s="16" t="s">
        <v>164</v>
      </c>
      <c r="E32" s="107" t="s">
        <v>165</v>
      </c>
      <c r="F32" s="108"/>
      <c r="G32" s="108"/>
      <c r="H32" s="108"/>
      <c r="I32" s="108"/>
      <c r="J32" s="109"/>
      <c r="K32" s="64">
        <v>0</v>
      </c>
      <c r="L32" s="44"/>
      <c r="M32" s="18"/>
      <c r="N32" s="18"/>
      <c r="O32" s="18"/>
      <c r="P32" s="37">
        <f t="shared" si="0"/>
        <v>0</v>
      </c>
    </row>
    <row r="33" spans="3:16" ht="15.6" x14ac:dyDescent="0.3">
      <c r="C33" s="6">
        <f t="shared" si="1"/>
        <v>26</v>
      </c>
      <c r="D33" s="16" t="s">
        <v>157</v>
      </c>
      <c r="E33" s="107" t="s">
        <v>166</v>
      </c>
      <c r="F33" s="108"/>
      <c r="G33" s="108"/>
      <c r="H33" s="108"/>
      <c r="I33" s="108"/>
      <c r="J33" s="109"/>
      <c r="K33" s="64">
        <v>0</v>
      </c>
      <c r="L33" s="44"/>
      <c r="M33" s="18"/>
      <c r="N33" s="18"/>
      <c r="O33" s="18"/>
      <c r="P33" s="37">
        <f t="shared" si="0"/>
        <v>0</v>
      </c>
    </row>
    <row r="34" spans="3:16" ht="15.6" x14ac:dyDescent="0.3">
      <c r="C34" s="6">
        <f t="shared" si="1"/>
        <v>27</v>
      </c>
      <c r="D34" s="16" t="s">
        <v>158</v>
      </c>
      <c r="E34" s="107" t="s">
        <v>167</v>
      </c>
      <c r="F34" s="108"/>
      <c r="G34" s="108"/>
      <c r="H34" s="108"/>
      <c r="I34" s="108"/>
      <c r="J34" s="109"/>
      <c r="K34" s="64">
        <v>0</v>
      </c>
      <c r="L34" s="44"/>
      <c r="M34" s="18"/>
      <c r="N34" s="18"/>
      <c r="O34" s="18"/>
      <c r="P34" s="37">
        <f t="shared" si="0"/>
        <v>0</v>
      </c>
    </row>
    <row r="35" spans="3:16" ht="15.6" x14ac:dyDescent="0.3">
      <c r="C35" s="6">
        <f t="shared" si="1"/>
        <v>28</v>
      </c>
      <c r="D35" s="16" t="s">
        <v>159</v>
      </c>
      <c r="E35" s="107" t="s">
        <v>168</v>
      </c>
      <c r="F35" s="108"/>
      <c r="G35" s="108"/>
      <c r="H35" s="108"/>
      <c r="I35" s="108"/>
      <c r="J35" s="109"/>
      <c r="K35" s="64">
        <v>85</v>
      </c>
      <c r="L35" s="44"/>
      <c r="M35" s="18"/>
      <c r="N35" s="18"/>
      <c r="O35" s="18"/>
      <c r="P35" s="37">
        <f t="shared" si="0"/>
        <v>21.25</v>
      </c>
    </row>
    <row r="36" spans="3:16" ht="15.6" x14ac:dyDescent="0.3">
      <c r="C36" s="6">
        <f t="shared" si="1"/>
        <v>29</v>
      </c>
      <c r="D36" s="16" t="s">
        <v>55</v>
      </c>
      <c r="E36" s="107" t="s">
        <v>40</v>
      </c>
      <c r="F36" s="108"/>
      <c r="G36" s="108"/>
      <c r="H36" s="108"/>
      <c r="I36" s="108"/>
      <c r="J36" s="109"/>
      <c r="K36" s="64">
        <v>70</v>
      </c>
      <c r="L36" s="44"/>
      <c r="M36" s="18"/>
      <c r="N36" s="18"/>
      <c r="O36" s="18"/>
      <c r="P36" s="37">
        <f t="shared" si="0"/>
        <v>17.5</v>
      </c>
    </row>
    <row r="37" spans="3:16" ht="15.6" x14ac:dyDescent="0.3">
      <c r="C37" s="6">
        <f t="shared" si="1"/>
        <v>30</v>
      </c>
      <c r="D37" s="16" t="s">
        <v>169</v>
      </c>
      <c r="E37" s="107" t="s">
        <v>170</v>
      </c>
      <c r="F37" s="108"/>
      <c r="G37" s="108"/>
      <c r="H37" s="108"/>
      <c r="I37" s="108"/>
      <c r="J37" s="109"/>
      <c r="K37" s="64">
        <v>0</v>
      </c>
      <c r="L37" s="44"/>
      <c r="M37" s="18"/>
      <c r="N37" s="18"/>
      <c r="O37" s="18"/>
      <c r="P37" s="37">
        <f t="shared" si="0"/>
        <v>0</v>
      </c>
    </row>
    <row r="38" spans="3:16" ht="15.6" x14ac:dyDescent="0.3">
      <c r="C38" s="6">
        <f t="shared" si="1"/>
        <v>31</v>
      </c>
      <c r="D38" s="16" t="s">
        <v>171</v>
      </c>
      <c r="E38" s="107" t="s">
        <v>172</v>
      </c>
      <c r="F38" s="108"/>
      <c r="G38" s="108"/>
      <c r="H38" s="108"/>
      <c r="I38" s="108"/>
      <c r="J38" s="109"/>
      <c r="K38" s="64">
        <v>0</v>
      </c>
      <c r="L38" s="44"/>
      <c r="M38" s="18"/>
      <c r="N38" s="18"/>
      <c r="O38" s="18"/>
      <c r="P38" s="37">
        <f t="shared" si="0"/>
        <v>0</v>
      </c>
    </row>
    <row r="39" spans="3:16" ht="15.6" x14ac:dyDescent="0.3">
      <c r="C39" s="6">
        <f t="shared" si="1"/>
        <v>32</v>
      </c>
      <c r="D39" s="16" t="s">
        <v>173</v>
      </c>
      <c r="E39" s="107" t="s">
        <v>174</v>
      </c>
      <c r="F39" s="108"/>
      <c r="G39" s="108"/>
      <c r="H39" s="108"/>
      <c r="I39" s="108"/>
      <c r="J39" s="109"/>
      <c r="K39" s="64">
        <v>0</v>
      </c>
      <c r="L39" s="44"/>
      <c r="M39" s="18"/>
      <c r="N39" s="18"/>
      <c r="O39" s="18"/>
      <c r="P39" s="37">
        <f t="shared" si="0"/>
        <v>0</v>
      </c>
    </row>
    <row r="40" spans="3:16" ht="15.6" x14ac:dyDescent="0.3">
      <c r="C40" s="6">
        <f t="shared" si="1"/>
        <v>33</v>
      </c>
      <c r="D40" s="16" t="s">
        <v>176</v>
      </c>
      <c r="E40" s="107" t="s">
        <v>177</v>
      </c>
      <c r="F40" s="108"/>
      <c r="G40" s="108"/>
      <c r="H40" s="108"/>
      <c r="I40" s="108"/>
      <c r="J40" s="109"/>
      <c r="K40" s="64">
        <v>0</v>
      </c>
      <c r="L40" s="44"/>
      <c r="M40" s="18"/>
      <c r="N40" s="18"/>
      <c r="O40" s="18"/>
      <c r="P40" s="37">
        <f t="shared" si="0"/>
        <v>0</v>
      </c>
    </row>
    <row r="41" spans="3:16" ht="15.6" x14ac:dyDescent="0.3">
      <c r="C41" s="3"/>
      <c r="D41" s="16"/>
      <c r="E41" s="93"/>
      <c r="F41" s="110"/>
      <c r="G41" s="110"/>
      <c r="H41" s="110"/>
      <c r="I41" s="110"/>
      <c r="J41" s="111"/>
      <c r="K41" s="45"/>
      <c r="L41" s="44"/>
      <c r="M41" s="18"/>
      <c r="N41" s="18"/>
      <c r="O41" s="18"/>
      <c r="P41" s="17"/>
    </row>
    <row r="42" spans="3:16" ht="18" x14ac:dyDescent="0.35">
      <c r="C42" s="6"/>
      <c r="D42" s="3"/>
      <c r="E42" s="93" t="s">
        <v>26</v>
      </c>
      <c r="F42" s="94"/>
      <c r="G42" s="94"/>
      <c r="H42" s="94"/>
      <c r="I42" s="94"/>
      <c r="J42" s="95"/>
      <c r="K42" s="45">
        <f>COUNTIF(K7:K22,"&gt;=57.47")</f>
        <v>9</v>
      </c>
      <c r="L42" s="43">
        <f>(K42*100)/17</f>
        <v>52.941176470588232</v>
      </c>
      <c r="M42" s="19"/>
      <c r="N42" s="19"/>
      <c r="O42" s="19"/>
      <c r="P42" s="17"/>
    </row>
    <row r="43" spans="3:16" x14ac:dyDescent="0.3">
      <c r="D43" s="89"/>
      <c r="E43" s="89"/>
      <c r="F43" s="1"/>
      <c r="I43" s="98" t="s">
        <v>16</v>
      </c>
      <c r="J43" s="98"/>
      <c r="K43" s="10">
        <f>COUNTIF(K8:K40,"&gt;=70")</f>
        <v>17</v>
      </c>
      <c r="L43" s="10">
        <f>COUNTIF(L8:L23,"&gt;=70")</f>
        <v>0</v>
      </c>
      <c r="M43" s="10">
        <f>COUNTIF(M8:M42,"&gt;=70")</f>
        <v>0</v>
      </c>
      <c r="N43" s="10">
        <f>COUNTIF(N8:N42,"&gt;=70")</f>
        <v>0</v>
      </c>
      <c r="O43" s="10"/>
      <c r="P43" s="14">
        <f>COUNTIF(P8:P30,"&gt;=70")</f>
        <v>0</v>
      </c>
    </row>
    <row r="44" spans="3:16" x14ac:dyDescent="0.3">
      <c r="D44" s="89"/>
      <c r="E44" s="89"/>
      <c r="F44" s="7"/>
      <c r="I44" s="96" t="s">
        <v>17</v>
      </c>
      <c r="J44" s="96"/>
      <c r="K44" s="11">
        <v>16</v>
      </c>
      <c r="L44" s="11">
        <f>COUNTIF(L8:L23,"&lt;70")</f>
        <v>0</v>
      </c>
      <c r="M44" s="11">
        <f>COUNTIF(M8:M42,"&lt;70")</f>
        <v>0</v>
      </c>
      <c r="N44" s="11">
        <f>COUNTIF(N8:N42,"&lt;70")</f>
        <v>0</v>
      </c>
      <c r="O44" s="11"/>
      <c r="P44" s="11"/>
    </row>
    <row r="45" spans="3:16" x14ac:dyDescent="0.3">
      <c r="D45" s="89"/>
      <c r="E45" s="89"/>
      <c r="F45" s="89"/>
      <c r="I45" s="96" t="s">
        <v>18</v>
      </c>
      <c r="J45" s="96"/>
      <c r="K45" s="11">
        <v>33</v>
      </c>
      <c r="L45" s="11">
        <f>COUNT(L8:L26)</f>
        <v>0</v>
      </c>
      <c r="M45" s="11">
        <f>COUNT(M8:M42)</f>
        <v>0</v>
      </c>
      <c r="N45" s="11">
        <f>COUNT(N8:N42)</f>
        <v>0</v>
      </c>
      <c r="O45" s="11"/>
      <c r="P45" s="11"/>
    </row>
    <row r="46" spans="3:16" x14ac:dyDescent="0.3">
      <c r="D46" s="89"/>
      <c r="E46" s="89"/>
      <c r="F46" s="1"/>
      <c r="I46" s="97" t="s">
        <v>13</v>
      </c>
      <c r="J46" s="97"/>
      <c r="K46" s="12">
        <f>K43/K45</f>
        <v>0.51515151515151514</v>
      </c>
      <c r="L46" s="13" t="e">
        <f t="shared" ref="L46:P46" si="2">L43/L45</f>
        <v>#DIV/0!</v>
      </c>
      <c r="M46" s="13" t="e">
        <f t="shared" si="2"/>
        <v>#DIV/0!</v>
      </c>
      <c r="N46" s="13" t="e">
        <f t="shared" si="2"/>
        <v>#DIV/0!</v>
      </c>
      <c r="O46" s="13"/>
      <c r="P46" s="13" t="e">
        <f t="shared" si="2"/>
        <v>#DIV/0!</v>
      </c>
    </row>
    <row r="47" spans="3:16" x14ac:dyDescent="0.3">
      <c r="D47" s="89"/>
      <c r="E47" s="89"/>
      <c r="F47" s="1"/>
      <c r="I47" s="97" t="s">
        <v>14</v>
      </c>
      <c r="J47" s="97"/>
      <c r="K47" s="12">
        <f>K44/K45</f>
        <v>0.48484848484848486</v>
      </c>
      <c r="L47" s="12" t="e">
        <f t="shared" ref="L47:P47" si="3">L44/L45</f>
        <v>#DIV/0!</v>
      </c>
      <c r="M47" s="13" t="e">
        <f t="shared" si="3"/>
        <v>#DIV/0!</v>
      </c>
      <c r="N47" s="13" t="e">
        <f t="shared" si="3"/>
        <v>#DIV/0!</v>
      </c>
      <c r="O47" s="13"/>
      <c r="P47" s="13" t="e">
        <f t="shared" si="3"/>
        <v>#DIV/0!</v>
      </c>
    </row>
    <row r="48" spans="3:16" x14ac:dyDescent="0.3">
      <c r="D48" s="89"/>
      <c r="E48" s="89"/>
      <c r="F48" s="7"/>
    </row>
    <row r="49" spans="4:15" x14ac:dyDescent="0.3">
      <c r="D49" s="1"/>
      <c r="E49" s="1"/>
      <c r="F49" s="7"/>
    </row>
    <row r="50" spans="4:15" x14ac:dyDescent="0.3">
      <c r="K50" s="91"/>
      <c r="L50" s="91"/>
      <c r="M50" s="91"/>
      <c r="N50" s="91"/>
      <c r="O50" s="1"/>
    </row>
    <row r="51" spans="4:15" x14ac:dyDescent="0.3">
      <c r="K51" s="92" t="s">
        <v>15</v>
      </c>
      <c r="L51" s="92"/>
      <c r="M51" s="92"/>
      <c r="N51" s="92"/>
      <c r="O51" s="7"/>
    </row>
  </sheetData>
  <sortState xmlns:xlrd2="http://schemas.microsoft.com/office/spreadsheetml/2017/richdata2" ref="E8:J28">
    <sortCondition ref="E8:E28"/>
  </sortState>
  <mergeCells count="55">
    <mergeCell ref="E38:J38"/>
    <mergeCell ref="E39:J39"/>
    <mergeCell ref="E40:J40"/>
    <mergeCell ref="E41:J41"/>
    <mergeCell ref="D47:E47"/>
    <mergeCell ref="I47:J47"/>
    <mergeCell ref="D48:E48"/>
    <mergeCell ref="K50:N50"/>
    <mergeCell ref="K51:N51"/>
    <mergeCell ref="D44:E44"/>
    <mergeCell ref="I44:J44"/>
    <mergeCell ref="D45:F45"/>
    <mergeCell ref="I45:J45"/>
    <mergeCell ref="D46:E46"/>
    <mergeCell ref="I46:J46"/>
    <mergeCell ref="E25:J25"/>
    <mergeCell ref="E26:J26"/>
    <mergeCell ref="E30:J30"/>
    <mergeCell ref="E42:J42"/>
    <mergeCell ref="D43:E43"/>
    <mergeCell ref="I43:J43"/>
    <mergeCell ref="E27:J27"/>
    <mergeCell ref="E28:J28"/>
    <mergeCell ref="E29:J29"/>
    <mergeCell ref="E31:J31"/>
    <mergeCell ref="E32:J32"/>
    <mergeCell ref="E33:J33"/>
    <mergeCell ref="E34:J34"/>
    <mergeCell ref="E35:J35"/>
    <mergeCell ref="E36:J36"/>
    <mergeCell ref="E37:J37"/>
    <mergeCell ref="E24:J24"/>
    <mergeCell ref="E13:J13"/>
    <mergeCell ref="E14:J14"/>
    <mergeCell ref="E15:J15"/>
    <mergeCell ref="E17:J17"/>
    <mergeCell ref="E18:J18"/>
    <mergeCell ref="E19:J19"/>
    <mergeCell ref="E20:J20"/>
    <mergeCell ref="E21:J21"/>
    <mergeCell ref="E22:J22"/>
    <mergeCell ref="E23:J23"/>
    <mergeCell ref="E16:J16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Q42"/>
  <sheetViews>
    <sheetView tabSelected="1" zoomScale="120" zoomScaleNormal="120" workbookViewId="0">
      <selection activeCell="C1" sqref="C1:O1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8.88671875" customWidth="1"/>
    <col min="12" max="12" width="7.6640625" customWidth="1"/>
    <col min="13" max="14" width="7.44140625" customWidth="1"/>
    <col min="15" max="15" width="8" customWidth="1"/>
    <col min="16" max="16" width="10.6640625" customWidth="1"/>
    <col min="17" max="18" width="5.6640625" customWidth="1"/>
  </cols>
  <sheetData>
    <row r="1" spans="3:17" ht="15.6" x14ac:dyDescent="0.3">
      <c r="C1" s="85" t="s">
        <v>9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2"/>
      <c r="Q1" s="2"/>
    </row>
    <row r="2" spans="3:17" x14ac:dyDescent="0.3">
      <c r="D2" s="86" t="s">
        <v>8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1"/>
      <c r="Q2" s="1"/>
    </row>
    <row r="3" spans="3:17" x14ac:dyDescent="0.3">
      <c r="D3" t="s">
        <v>0</v>
      </c>
      <c r="E3" s="102" t="s">
        <v>105</v>
      </c>
      <c r="F3" s="102"/>
      <c r="G3" s="102"/>
      <c r="H3" s="102"/>
      <c r="J3" t="s">
        <v>1</v>
      </c>
      <c r="K3" s="103" t="s">
        <v>178</v>
      </c>
      <c r="L3" s="103"/>
      <c r="O3" t="s">
        <v>2</v>
      </c>
      <c r="P3" s="39">
        <v>45201</v>
      </c>
    </row>
    <row r="4" spans="3:17" ht="6.75" customHeight="1" x14ac:dyDescent="0.3"/>
    <row r="5" spans="3:17" x14ac:dyDescent="0.3">
      <c r="D5" t="s">
        <v>3</v>
      </c>
      <c r="E5" s="103" t="s">
        <v>107</v>
      </c>
      <c r="F5" s="103"/>
      <c r="G5" s="103"/>
      <c r="H5" s="103"/>
      <c r="J5" s="89" t="s">
        <v>19</v>
      </c>
      <c r="K5" s="89"/>
      <c r="L5" s="91" t="s">
        <v>27</v>
      </c>
      <c r="M5" s="91"/>
      <c r="N5" s="91"/>
      <c r="O5" s="91"/>
      <c r="P5" s="91"/>
    </row>
    <row r="6" spans="3:17" ht="11.25" customHeight="1" x14ac:dyDescent="0.3"/>
    <row r="7" spans="3:17" x14ac:dyDescent="0.3">
      <c r="C7" s="3" t="s">
        <v>4</v>
      </c>
      <c r="D7" s="3" t="s">
        <v>6</v>
      </c>
      <c r="E7" s="90" t="s">
        <v>5</v>
      </c>
      <c r="F7" s="90"/>
      <c r="G7" s="90"/>
      <c r="H7" s="90"/>
      <c r="I7" s="90"/>
      <c r="J7" s="90"/>
      <c r="K7" s="4" t="s">
        <v>7</v>
      </c>
      <c r="L7" s="4" t="s">
        <v>10</v>
      </c>
      <c r="M7" s="4" t="s">
        <v>11</v>
      </c>
      <c r="N7" s="4" t="s">
        <v>12</v>
      </c>
      <c r="O7" s="4" t="s">
        <v>215</v>
      </c>
      <c r="P7" s="8" t="s">
        <v>20</v>
      </c>
    </row>
    <row r="8" spans="3:17" ht="15.6" x14ac:dyDescent="0.3">
      <c r="C8" s="6">
        <v>1</v>
      </c>
      <c r="D8" s="16" t="s">
        <v>179</v>
      </c>
      <c r="E8" s="99" t="s">
        <v>180</v>
      </c>
      <c r="F8" s="100"/>
      <c r="G8" s="100"/>
      <c r="H8" s="100"/>
      <c r="I8" s="100"/>
      <c r="J8" s="101"/>
      <c r="K8" s="20">
        <v>80</v>
      </c>
      <c r="L8" s="4"/>
      <c r="M8" s="4"/>
      <c r="N8" s="4"/>
      <c r="O8" s="4"/>
      <c r="P8" s="9"/>
    </row>
    <row r="9" spans="3:17" ht="15.6" x14ac:dyDescent="0.3">
      <c r="C9" s="6">
        <f>C8+1</f>
        <v>2</v>
      </c>
      <c r="D9" s="16" t="s">
        <v>110</v>
      </c>
      <c r="E9" s="99" t="s">
        <v>181</v>
      </c>
      <c r="F9" s="100"/>
      <c r="G9" s="100"/>
      <c r="H9" s="100"/>
      <c r="I9" s="100"/>
      <c r="J9" s="101"/>
      <c r="K9" s="61">
        <v>85</v>
      </c>
      <c r="L9" s="4"/>
      <c r="M9" s="4"/>
      <c r="N9" s="4"/>
      <c r="O9" s="4"/>
      <c r="P9" s="9"/>
    </row>
    <row r="10" spans="3:17" ht="15.6" x14ac:dyDescent="0.3">
      <c r="C10" s="6">
        <v>3</v>
      </c>
      <c r="D10" s="16" t="s">
        <v>112</v>
      </c>
      <c r="E10" s="99" t="s">
        <v>182</v>
      </c>
      <c r="F10" s="100"/>
      <c r="G10" s="100"/>
      <c r="H10" s="100"/>
      <c r="I10" s="100"/>
      <c r="J10" s="101"/>
      <c r="K10" s="20">
        <v>90</v>
      </c>
      <c r="L10" s="4"/>
      <c r="M10" s="4"/>
      <c r="N10" s="4"/>
      <c r="O10" s="4"/>
      <c r="P10" s="9"/>
    </row>
    <row r="11" spans="3:17" ht="15.6" x14ac:dyDescent="0.3">
      <c r="C11" s="6">
        <v>4</v>
      </c>
      <c r="D11" s="16" t="s">
        <v>117</v>
      </c>
      <c r="E11" s="99" t="s">
        <v>183</v>
      </c>
      <c r="F11" s="100"/>
      <c r="G11" s="100"/>
      <c r="H11" s="100"/>
      <c r="I11" s="100"/>
      <c r="J11" s="101"/>
      <c r="K11" s="20">
        <v>0</v>
      </c>
      <c r="L11" s="4"/>
      <c r="M11" s="4"/>
      <c r="N11" s="4"/>
      <c r="O11" s="4"/>
      <c r="P11" s="9"/>
    </row>
    <row r="12" spans="3:17" ht="15.6" x14ac:dyDescent="0.3">
      <c r="C12" s="6">
        <v>5</v>
      </c>
      <c r="D12" s="16" t="s">
        <v>184</v>
      </c>
      <c r="E12" s="99" t="s">
        <v>185</v>
      </c>
      <c r="F12" s="100"/>
      <c r="G12" s="100"/>
      <c r="H12" s="100"/>
      <c r="I12" s="100"/>
      <c r="J12" s="101"/>
      <c r="K12" s="20">
        <v>70</v>
      </c>
      <c r="L12" s="4"/>
      <c r="M12" s="4"/>
      <c r="N12" s="4"/>
      <c r="O12" s="4"/>
      <c r="P12" s="9"/>
    </row>
    <row r="13" spans="3:17" ht="15.6" x14ac:dyDescent="0.3">
      <c r="C13" s="6">
        <v>6</v>
      </c>
      <c r="D13" s="16" t="s">
        <v>186</v>
      </c>
      <c r="E13" s="99" t="s">
        <v>187</v>
      </c>
      <c r="F13" s="100"/>
      <c r="G13" s="100"/>
      <c r="H13" s="100"/>
      <c r="I13" s="100"/>
      <c r="J13" s="101"/>
      <c r="K13" s="20">
        <v>70</v>
      </c>
      <c r="L13" s="4"/>
      <c r="M13" s="4"/>
      <c r="N13" s="4"/>
      <c r="O13" s="4"/>
      <c r="P13" s="9"/>
    </row>
    <row r="14" spans="3:17" ht="15.6" x14ac:dyDescent="0.3">
      <c r="C14" s="6">
        <v>7</v>
      </c>
      <c r="D14" s="16" t="s">
        <v>125</v>
      </c>
      <c r="E14" s="99" t="s">
        <v>188</v>
      </c>
      <c r="F14" s="100"/>
      <c r="G14" s="100"/>
      <c r="H14" s="100"/>
      <c r="I14" s="100"/>
      <c r="J14" s="101"/>
      <c r="K14" s="20">
        <v>100</v>
      </c>
      <c r="L14" s="54"/>
      <c r="M14" s="4"/>
      <c r="N14" s="4"/>
      <c r="O14" s="4"/>
      <c r="P14" s="9"/>
    </row>
    <row r="15" spans="3:17" ht="15.6" x14ac:dyDescent="0.3">
      <c r="C15" s="6">
        <v>8</v>
      </c>
      <c r="D15" s="16" t="s">
        <v>189</v>
      </c>
      <c r="E15" s="99" t="s">
        <v>190</v>
      </c>
      <c r="F15" s="100"/>
      <c r="G15" s="100"/>
      <c r="H15" s="100"/>
      <c r="I15" s="100"/>
      <c r="J15" s="101"/>
      <c r="K15" s="20">
        <v>0</v>
      </c>
      <c r="L15" s="54"/>
      <c r="M15" s="4"/>
      <c r="N15" s="4"/>
      <c r="O15" s="4"/>
      <c r="P15" s="9"/>
    </row>
    <row r="16" spans="3:17" ht="15.6" x14ac:dyDescent="0.3">
      <c r="C16" s="6">
        <v>9</v>
      </c>
      <c r="D16" s="16" t="s">
        <v>191</v>
      </c>
      <c r="E16" s="99" t="s">
        <v>192</v>
      </c>
      <c r="F16" s="100"/>
      <c r="G16" s="100"/>
      <c r="H16" s="100"/>
      <c r="I16" s="100"/>
      <c r="J16" s="101"/>
      <c r="K16" s="20">
        <v>75</v>
      </c>
      <c r="L16" s="54"/>
      <c r="M16" s="4"/>
      <c r="N16" s="4"/>
      <c r="O16" s="4"/>
      <c r="P16" s="9"/>
    </row>
    <row r="17" spans="3:16" ht="15.6" x14ac:dyDescent="0.3">
      <c r="C17" s="6">
        <v>10</v>
      </c>
      <c r="D17" s="16" t="s">
        <v>193</v>
      </c>
      <c r="E17" s="99" t="s">
        <v>194</v>
      </c>
      <c r="F17" s="100"/>
      <c r="G17" s="100"/>
      <c r="H17" s="100"/>
      <c r="I17" s="100"/>
      <c r="J17" s="101"/>
      <c r="K17" s="20">
        <v>100</v>
      </c>
      <c r="L17" s="54"/>
      <c r="M17" s="4"/>
      <c r="N17" s="4"/>
      <c r="O17" s="4"/>
      <c r="P17" s="9"/>
    </row>
    <row r="18" spans="3:16" ht="15.6" x14ac:dyDescent="0.3">
      <c r="C18" s="6">
        <f t="shared" ref="C18:C19" si="0">C17+1</f>
        <v>11</v>
      </c>
      <c r="D18" s="16" t="s">
        <v>152</v>
      </c>
      <c r="E18" s="99" t="s">
        <v>195</v>
      </c>
      <c r="F18" s="100"/>
      <c r="G18" s="100"/>
      <c r="H18" s="100"/>
      <c r="I18" s="100"/>
      <c r="J18" s="101"/>
      <c r="K18" s="20">
        <v>80</v>
      </c>
      <c r="L18" s="54"/>
      <c r="M18" s="4"/>
      <c r="N18" s="4"/>
      <c r="O18" s="4"/>
      <c r="P18" s="9"/>
    </row>
    <row r="19" spans="3:16" ht="15.6" x14ac:dyDescent="0.3">
      <c r="C19" s="6">
        <f t="shared" si="0"/>
        <v>12</v>
      </c>
      <c r="D19" s="16" t="s">
        <v>153</v>
      </c>
      <c r="E19" s="99" t="s">
        <v>196</v>
      </c>
      <c r="F19" s="100"/>
      <c r="G19" s="100"/>
      <c r="H19" s="100"/>
      <c r="I19" s="100"/>
      <c r="J19" s="101"/>
      <c r="K19" s="20">
        <v>70</v>
      </c>
      <c r="L19" s="54"/>
      <c r="M19" s="4"/>
      <c r="N19" s="4"/>
      <c r="O19" s="4"/>
      <c r="P19" s="9"/>
    </row>
    <row r="20" spans="3:16" ht="15.6" x14ac:dyDescent="0.3">
      <c r="C20" s="6">
        <f>C19+1</f>
        <v>13</v>
      </c>
      <c r="D20" s="16" t="s">
        <v>156</v>
      </c>
      <c r="E20" s="99" t="s">
        <v>197</v>
      </c>
      <c r="F20" s="100"/>
      <c r="G20" s="100"/>
      <c r="H20" s="100"/>
      <c r="I20" s="100"/>
      <c r="J20" s="101"/>
      <c r="K20" s="20">
        <v>0</v>
      </c>
      <c r="L20" s="54"/>
      <c r="M20" s="4"/>
      <c r="N20" s="4"/>
      <c r="O20" s="4"/>
      <c r="P20" s="9"/>
    </row>
    <row r="21" spans="3:16" ht="15.6" x14ac:dyDescent="0.3">
      <c r="C21" s="6">
        <v>14</v>
      </c>
      <c r="D21" s="16" t="s">
        <v>198</v>
      </c>
      <c r="E21" s="99" t="s">
        <v>199</v>
      </c>
      <c r="F21" s="100"/>
      <c r="G21" s="100"/>
      <c r="H21" s="100"/>
      <c r="I21" s="100"/>
      <c r="J21" s="101"/>
      <c r="K21" s="20">
        <v>80</v>
      </c>
      <c r="L21" s="54"/>
      <c r="M21" s="4"/>
      <c r="N21" s="4"/>
      <c r="O21" s="4"/>
      <c r="P21" s="9"/>
    </row>
    <row r="22" spans="3:16" ht="15.6" x14ac:dyDescent="0.3">
      <c r="C22" s="6">
        <v>15</v>
      </c>
      <c r="D22" s="16" t="s">
        <v>200</v>
      </c>
      <c r="E22" s="99" t="s">
        <v>201</v>
      </c>
      <c r="F22" s="100"/>
      <c r="G22" s="100"/>
      <c r="H22" s="100"/>
      <c r="I22" s="100"/>
      <c r="J22" s="101"/>
      <c r="K22" s="20">
        <v>90</v>
      </c>
      <c r="L22" s="54"/>
      <c r="M22" s="4"/>
      <c r="N22" s="4"/>
      <c r="O22" s="4"/>
      <c r="P22" s="9"/>
    </row>
    <row r="23" spans="3:16" ht="15.6" x14ac:dyDescent="0.3">
      <c r="C23" s="6">
        <f t="shared" ref="C23:C28" si="1">C22+1</f>
        <v>16</v>
      </c>
      <c r="D23" s="16" t="s">
        <v>202</v>
      </c>
      <c r="E23" s="99" t="s">
        <v>203</v>
      </c>
      <c r="F23" s="100"/>
      <c r="G23" s="100"/>
      <c r="H23" s="100"/>
      <c r="I23" s="100"/>
      <c r="J23" s="101"/>
      <c r="K23" s="20">
        <v>0</v>
      </c>
      <c r="L23" s="54"/>
      <c r="M23" s="4"/>
      <c r="N23" s="4"/>
      <c r="O23" s="4"/>
      <c r="P23" s="9"/>
    </row>
    <row r="24" spans="3:16" ht="15.6" x14ac:dyDescent="0.3">
      <c r="C24" s="6">
        <f t="shared" si="1"/>
        <v>17</v>
      </c>
      <c r="D24" s="16" t="s">
        <v>175</v>
      </c>
      <c r="E24" s="99" t="s">
        <v>204</v>
      </c>
      <c r="F24" s="100"/>
      <c r="G24" s="100"/>
      <c r="H24" s="100"/>
      <c r="I24" s="100"/>
      <c r="J24" s="101"/>
      <c r="K24" s="20">
        <v>0</v>
      </c>
      <c r="L24" s="54"/>
      <c r="M24" s="4"/>
      <c r="N24" s="4"/>
      <c r="O24" s="4"/>
      <c r="P24" s="9"/>
    </row>
    <row r="25" spans="3:16" ht="15.6" x14ac:dyDescent="0.3">
      <c r="C25" s="6">
        <f t="shared" si="1"/>
        <v>18</v>
      </c>
      <c r="D25" s="16" t="s">
        <v>205</v>
      </c>
      <c r="E25" s="99" t="s">
        <v>206</v>
      </c>
      <c r="F25" s="100"/>
      <c r="G25" s="100"/>
      <c r="H25" s="100"/>
      <c r="I25" s="100"/>
      <c r="J25" s="101"/>
      <c r="K25" s="20">
        <v>85</v>
      </c>
      <c r="L25" s="54"/>
      <c r="M25" s="4"/>
      <c r="N25" s="4"/>
      <c r="O25" s="4"/>
      <c r="P25" s="9"/>
    </row>
    <row r="26" spans="3:16" ht="15.6" x14ac:dyDescent="0.3">
      <c r="C26" s="6">
        <f t="shared" si="1"/>
        <v>19</v>
      </c>
      <c r="D26" s="16" t="s">
        <v>207</v>
      </c>
      <c r="E26" s="99" t="s">
        <v>208</v>
      </c>
      <c r="F26" s="100"/>
      <c r="G26" s="100"/>
      <c r="H26" s="100"/>
      <c r="I26" s="100"/>
      <c r="J26" s="101"/>
      <c r="K26" s="20">
        <v>70</v>
      </c>
      <c r="L26" s="54"/>
      <c r="M26" s="4"/>
      <c r="N26" s="4"/>
      <c r="O26" s="4"/>
      <c r="P26" s="9"/>
    </row>
    <row r="27" spans="3:16" ht="15.6" x14ac:dyDescent="0.3">
      <c r="C27" s="6">
        <f t="shared" si="1"/>
        <v>20</v>
      </c>
      <c r="D27" s="16"/>
      <c r="E27" s="99"/>
      <c r="F27" s="100"/>
      <c r="G27" s="100"/>
      <c r="H27" s="100"/>
      <c r="I27" s="100"/>
      <c r="J27" s="101"/>
      <c r="K27" s="20"/>
      <c r="L27" s="54"/>
      <c r="M27" s="4"/>
      <c r="N27" s="4"/>
      <c r="O27" s="4"/>
      <c r="P27" s="9"/>
    </row>
    <row r="28" spans="3:16" ht="15.6" x14ac:dyDescent="0.3">
      <c r="C28" s="6">
        <f t="shared" si="1"/>
        <v>21</v>
      </c>
      <c r="D28" s="16"/>
      <c r="E28" s="99"/>
      <c r="F28" s="100"/>
      <c r="G28" s="100"/>
      <c r="H28" s="100"/>
      <c r="I28" s="100"/>
      <c r="J28" s="101"/>
      <c r="K28" s="20"/>
      <c r="L28" s="54"/>
      <c r="M28" s="4"/>
      <c r="N28" s="4"/>
      <c r="O28" s="4"/>
      <c r="P28" s="9"/>
    </row>
    <row r="29" spans="3:16" ht="15.6" x14ac:dyDescent="0.3">
      <c r="C29" s="6"/>
      <c r="D29" s="16"/>
      <c r="E29" s="112"/>
      <c r="F29" s="113"/>
      <c r="G29" s="113"/>
      <c r="H29" s="113"/>
      <c r="I29" s="113"/>
      <c r="J29" s="114"/>
      <c r="K29" s="41"/>
      <c r="L29" s="18"/>
      <c r="M29" s="18"/>
      <c r="N29" s="18"/>
      <c r="O29" s="18"/>
      <c r="P29" s="62"/>
    </row>
    <row r="30" spans="3:16" x14ac:dyDescent="0.3">
      <c r="C30" s="6"/>
      <c r="D30" s="51"/>
      <c r="E30" s="115"/>
      <c r="F30" s="115"/>
      <c r="G30" s="115"/>
      <c r="H30" s="115"/>
      <c r="I30" s="115"/>
      <c r="J30" s="115"/>
      <c r="K30" s="55"/>
      <c r="L30" s="55"/>
      <c r="M30" s="55"/>
      <c r="N30" s="55"/>
      <c r="O30" s="55"/>
      <c r="P30" s="53"/>
    </row>
    <row r="31" spans="3:16" x14ac:dyDescent="0.3">
      <c r="C31" s="6"/>
      <c r="D31" s="51"/>
      <c r="E31" s="116"/>
      <c r="F31" s="116"/>
      <c r="G31" s="116"/>
      <c r="H31" s="116"/>
      <c r="I31" s="116"/>
      <c r="J31" s="116"/>
      <c r="K31" s="42"/>
      <c r="L31" s="42"/>
      <c r="M31" s="56"/>
      <c r="N31" s="56"/>
      <c r="O31" s="56"/>
      <c r="P31" s="53"/>
    </row>
    <row r="32" spans="3:16" x14ac:dyDescent="0.3">
      <c r="C32" s="3"/>
      <c r="D32" s="51"/>
      <c r="E32" s="117" t="s">
        <v>25</v>
      </c>
      <c r="F32" s="118"/>
      <c r="G32" s="118"/>
      <c r="H32" s="118"/>
      <c r="I32" s="118"/>
      <c r="J32" s="119"/>
      <c r="K32" s="57">
        <f>SUM(K8:K29)/22</f>
        <v>52.045454545454547</v>
      </c>
      <c r="L32" s="42">
        <f>SUM(L8:L29)/22</f>
        <v>0</v>
      </c>
      <c r="M32" s="56"/>
      <c r="N32" s="56"/>
      <c r="O32" s="56"/>
      <c r="P32" s="53"/>
    </row>
    <row r="33" spans="3:16" ht="18" x14ac:dyDescent="0.35">
      <c r="C33" s="6"/>
      <c r="D33" s="52"/>
      <c r="E33" s="93" t="s">
        <v>26</v>
      </c>
      <c r="F33" s="94"/>
      <c r="G33" s="94"/>
      <c r="H33" s="94"/>
      <c r="I33" s="94"/>
      <c r="J33" s="95"/>
      <c r="K33" s="58">
        <f>COUNTIF(K7:K29,"&gt;=63")</f>
        <v>14</v>
      </c>
      <c r="L33" s="43">
        <f>COUNTIF(L7:L29,"&gt;=65")</f>
        <v>0</v>
      </c>
      <c r="M33" s="52"/>
      <c r="N33" s="52"/>
      <c r="O33" s="52"/>
      <c r="P33" s="53"/>
    </row>
    <row r="34" spans="3:16" x14ac:dyDescent="0.3">
      <c r="D34" s="89"/>
      <c r="E34" s="89"/>
      <c r="F34" s="1"/>
      <c r="I34" s="98" t="s">
        <v>16</v>
      </c>
      <c r="J34" s="98"/>
      <c r="K34" s="10">
        <f>COUNTIF(K8:K28,"&gt;=70")</f>
        <v>14</v>
      </c>
      <c r="L34" s="10">
        <f>COUNTIF(L8:L29,"&gt;=70")</f>
        <v>0</v>
      </c>
      <c r="M34" s="10">
        <f>COUNTIF(M8:M33,"&gt;=70")</f>
        <v>0</v>
      </c>
      <c r="N34" s="10"/>
      <c r="O34" s="10">
        <f>COUNTIF(O8:O33,"&gt;=70")</f>
        <v>0</v>
      </c>
      <c r="P34" s="14">
        <f>COUNTIF(P8:P32,"&gt;=70")</f>
        <v>0</v>
      </c>
    </row>
    <row r="35" spans="3:16" x14ac:dyDescent="0.3">
      <c r="D35" s="89"/>
      <c r="E35" s="89"/>
      <c r="F35" s="7"/>
      <c r="I35" s="96" t="s">
        <v>17</v>
      </c>
      <c r="J35" s="96"/>
      <c r="K35" s="11">
        <v>5</v>
      </c>
      <c r="L35" s="11">
        <f>COUNTIF(L8:L29,"&lt;70")</f>
        <v>0</v>
      </c>
      <c r="M35" s="11">
        <f>COUNTIF(M8:M33,"&lt;70")</f>
        <v>0</v>
      </c>
      <c r="N35" s="11"/>
      <c r="O35" s="11">
        <f>COUNTIF(O8:O33,"&lt;70")</f>
        <v>0</v>
      </c>
      <c r="P35" s="11">
        <f>COUNTIF(P8:P33,"&lt;70")</f>
        <v>0</v>
      </c>
    </row>
    <row r="36" spans="3:16" x14ac:dyDescent="0.3">
      <c r="D36" s="89"/>
      <c r="E36" s="89"/>
      <c r="F36" s="89"/>
      <c r="I36" s="96" t="s">
        <v>18</v>
      </c>
      <c r="J36" s="96"/>
      <c r="K36" s="11">
        <v>19</v>
      </c>
      <c r="L36" s="11">
        <f>COUNT(L8:L29)</f>
        <v>0</v>
      </c>
      <c r="M36" s="11">
        <f>COUNT(M8:M33)</f>
        <v>0</v>
      </c>
      <c r="N36" s="11"/>
      <c r="O36" s="11">
        <f>COUNT(O8:O33)</f>
        <v>0</v>
      </c>
      <c r="P36" s="11">
        <f>COUNT(P8:P33)</f>
        <v>0</v>
      </c>
    </row>
    <row r="37" spans="3:16" x14ac:dyDescent="0.3">
      <c r="D37" s="89"/>
      <c r="E37" s="89"/>
      <c r="F37" s="1"/>
      <c r="I37" s="97" t="s">
        <v>13</v>
      </c>
      <c r="J37" s="97"/>
      <c r="K37" s="12">
        <f>K34/K36</f>
        <v>0.73684210526315785</v>
      </c>
      <c r="L37" s="13" t="e">
        <f t="shared" ref="L37:P37" si="2">L34/L36</f>
        <v>#DIV/0!</v>
      </c>
      <c r="M37" s="13" t="e">
        <f t="shared" si="2"/>
        <v>#DIV/0!</v>
      </c>
      <c r="N37" s="13"/>
      <c r="O37" s="13" t="e">
        <f t="shared" si="2"/>
        <v>#DIV/0!</v>
      </c>
      <c r="P37" s="13" t="e">
        <f t="shared" si="2"/>
        <v>#DIV/0!</v>
      </c>
    </row>
    <row r="38" spans="3:16" x14ac:dyDescent="0.3">
      <c r="D38" s="89"/>
      <c r="E38" s="89"/>
      <c r="F38" s="1"/>
      <c r="I38" s="97" t="s">
        <v>14</v>
      </c>
      <c r="J38" s="97"/>
      <c r="K38" s="12">
        <f>K35/K36</f>
        <v>0.26315789473684209</v>
      </c>
      <c r="L38" s="12" t="e">
        <f t="shared" ref="L38:P38" si="3">L35/L36</f>
        <v>#DIV/0!</v>
      </c>
      <c r="M38" s="13" t="e">
        <f t="shared" si="3"/>
        <v>#DIV/0!</v>
      </c>
      <c r="N38" s="13"/>
      <c r="O38" s="13" t="e">
        <f t="shared" si="3"/>
        <v>#DIV/0!</v>
      </c>
      <c r="P38" s="13" t="e">
        <f t="shared" si="3"/>
        <v>#DIV/0!</v>
      </c>
    </row>
    <row r="39" spans="3:16" x14ac:dyDescent="0.3">
      <c r="D39" s="89"/>
      <c r="E39" s="89"/>
      <c r="F39" s="7"/>
    </row>
    <row r="40" spans="3:16" x14ac:dyDescent="0.3">
      <c r="D40" s="1"/>
      <c r="E40" s="1"/>
      <c r="F40" s="7"/>
    </row>
    <row r="41" spans="3:16" x14ac:dyDescent="0.3">
      <c r="K41" s="91"/>
      <c r="L41" s="91"/>
      <c r="M41" s="91"/>
      <c r="N41" s="91"/>
      <c r="O41" s="91"/>
    </row>
    <row r="42" spans="3:16" x14ac:dyDescent="0.3">
      <c r="K42" s="92" t="s">
        <v>15</v>
      </c>
      <c r="L42" s="92"/>
      <c r="M42" s="92"/>
      <c r="N42" s="92"/>
      <c r="O42" s="92"/>
    </row>
  </sheetData>
  <mergeCells count="47">
    <mergeCell ref="D38:E38"/>
    <mergeCell ref="I38:J38"/>
    <mergeCell ref="D39:E39"/>
    <mergeCell ref="K41:O41"/>
    <mergeCell ref="K42:O42"/>
    <mergeCell ref="D35:E35"/>
    <mergeCell ref="I35:J35"/>
    <mergeCell ref="D36:F36"/>
    <mergeCell ref="I36:J36"/>
    <mergeCell ref="D37:E37"/>
    <mergeCell ref="I37:J37"/>
    <mergeCell ref="E30:J30"/>
    <mergeCell ref="E31:J31"/>
    <mergeCell ref="E32:J32"/>
    <mergeCell ref="E33:J33"/>
    <mergeCell ref="D34:E34"/>
    <mergeCell ref="I34:J34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15:J15"/>
    <mergeCell ref="C1:O1"/>
    <mergeCell ref="D2:O2"/>
    <mergeCell ref="E3:H3"/>
    <mergeCell ref="K3:L3"/>
    <mergeCell ref="E5:H5"/>
    <mergeCell ref="J5:K5"/>
    <mergeCell ref="L5:P5"/>
    <mergeCell ref="E7:J7"/>
    <mergeCell ref="E8:J8"/>
    <mergeCell ref="E9:J9"/>
    <mergeCell ref="E11:J11"/>
    <mergeCell ref="E14:J14"/>
    <mergeCell ref="E12:J12"/>
    <mergeCell ref="E13:J13"/>
    <mergeCell ref="E10:J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CAL. VECT. 301B</vt:lpstr>
      <vt:lpstr>CAL. VECT. 311B</vt:lpstr>
      <vt:lpstr>ALG. LINEAL 301 A</vt:lpstr>
      <vt:lpstr>ALG. LINEAL 301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2023-03-25T03:32:36Z</cp:lastPrinted>
  <dcterms:created xsi:type="dcterms:W3CDTF">2023-03-14T19:16:59Z</dcterms:created>
  <dcterms:modified xsi:type="dcterms:W3CDTF">2023-10-09T00:27:02Z</dcterms:modified>
</cp:coreProperties>
</file>