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140" yWindow="1340" windowWidth="23920" windowHeight="143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3" l="1"/>
  <c r="D21" i="23"/>
  <c r="C21" i="23"/>
  <c r="A21" i="23"/>
  <c r="E19" i="23"/>
  <c r="D19" i="23"/>
  <c r="C19" i="23"/>
  <c r="A19" i="23"/>
  <c r="E17" i="23"/>
  <c r="D17" i="23"/>
  <c r="C17" i="23"/>
  <c r="A17" i="23"/>
  <c r="E15" i="23"/>
  <c r="D15" i="23"/>
  <c r="C15" i="23"/>
  <c r="A15" i="23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31" i="23"/>
  <c r="M31" i="23"/>
  <c r="K31" i="23"/>
  <c r="G31" i="23"/>
  <c r="F31" i="23"/>
  <c r="E22" i="23"/>
  <c r="D22" i="23"/>
  <c r="C22" i="23"/>
  <c r="A22" i="23"/>
  <c r="E20" i="23"/>
  <c r="D20" i="23"/>
  <c r="C20" i="23"/>
  <c r="A20" i="23"/>
  <c r="E18" i="23"/>
  <c r="D18" i="23"/>
  <c r="C18" i="23"/>
  <c r="A18" i="23"/>
  <c r="E16" i="23"/>
  <c r="D16" i="23"/>
  <c r="C16" i="23"/>
  <c r="A16" i="23"/>
  <c r="E14" i="23"/>
  <c r="D14" i="23"/>
  <c r="C14" i="23"/>
  <c r="A14" i="23"/>
  <c r="B40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31" i="23"/>
  <c r="E28" i="22"/>
  <c r="I28" i="10"/>
  <c r="L28" i="10"/>
  <c r="I28" i="25"/>
  <c r="J28" i="25"/>
  <c r="L28" i="25"/>
  <c r="H28" i="25"/>
  <c r="I28" i="24"/>
  <c r="J28" i="24"/>
  <c r="L28" i="24"/>
  <c r="H28" i="24"/>
  <c r="I31" i="23"/>
  <c r="J31" i="23"/>
  <c r="L31" i="23"/>
  <c r="H31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<sst xmlns="http://schemas.openxmlformats.org/spreadsheetml/2006/main" count="198" uniqueCount="49">
  <si>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</si>
  <si>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</si>
  <si>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</si>
  <si>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</si>
  <si>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</si>
  <si>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</si>
  <si>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</si>
  <si>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</si>
  <si>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</si>
  <si>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</si>
  <si>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</si>
  <si>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</si>
  <si>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</si>
  <si>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</si>
  <si>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</si>
  <si>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</si>
  <si>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</si>
  <si>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</si>
  <si>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</si>
  <si>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</si>
  <si>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</si>
  <si>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</si>
  <si>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</si>
  <si>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</si>
  <si>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</si>
  <si>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</si>
  <si>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</si>
  <si>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</si>
  <si>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</si>
  <si>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</si>
  <si>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</si>
  <si>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</si>
  <si>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</si>
  <si>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</si>
  <si>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</si>
  <si>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</si>
  <si>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</si>
  <si>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</si>
  <si>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</si>
  <si>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</si>
  <si>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</si>
  <si>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</si>
  <si>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</si>
  <si>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</si>
  <si>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</si>
  <si>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SEPTIEMBRE 2023-ENERO 2024.</t>
  </si>
  <si>
    <t>IV</t>
  </si>
  <si>
    <t>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</si>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</sst>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125" zoomScaleNormal="125" zoomScaleSheetLayoutView="100" zoomScalePageLayoutView="125" workbookViewId="0">
      <selection activeCell="P8" sqref="P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45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8" zoomScale="150" zoomScaleNormal="150" zoomScaleSheetLayoutView="100" zoomScalePageLayoutView="150" workbookViewId="0">
      <selection activeCell="A15" sqref="A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0"/>
  <sheetViews>
    <sheetView tabSelected="1" topLeftCell="A11" zoomScale="150" zoomScaleNormal="150" zoomScaleSheetLayoutView="100" zoomScalePageLayoutView="150" workbookViewId="0">
      <selection activeCell="M18" sqref="M1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602-U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/>
      <c r="L14" s="10">
        <v>0</v>
      </c>
      <c r="M14" s="9">
        <v>76</v>
      </c>
      <c r="N14" s="15">
        <v>0.28000000000000003</v>
      </c>
    </row>
    <row r="15" spans="1:14" s="11" customFormat="1" ht="24" customHeight="1">
      <c r="A15" s="9" t="str">
        <f>'1'!A14</f>
        <v>ADMINISTRACIÓN Y TÉCNICAS DE MANTENIMIENTO</v>
      </c>
      <c r="B15" s="9" t="s">
        <v>47</v>
      </c>
      <c r="C15" s="9" t="str">
        <f>'1'!C14</f>
        <v>602-U</v>
      </c>
      <c r="D15" s="9" t="str">
        <f>'1'!D14</f>
        <v>IEME</v>
      </c>
      <c r="E15" s="9">
        <f>'1'!E14</f>
        <v>18</v>
      </c>
      <c r="F15" s="9">
        <v>18</v>
      </c>
      <c r="G15" s="9"/>
      <c r="H15" s="10"/>
      <c r="I15" s="9">
        <v>0</v>
      </c>
      <c r="J15" s="10"/>
      <c r="K15" s="9"/>
      <c r="L15" s="10">
        <v>0</v>
      </c>
      <c r="M15" s="9">
        <v>68</v>
      </c>
      <c r="N15" s="15">
        <v>0.83</v>
      </c>
    </row>
    <row r="16" spans="1:14" s="11" customFormat="1" ht="24">
      <c r="A16" s="9" t="str">
        <f>'1'!A15</f>
        <v>PROCESOS DE FABRICACIÓN</v>
      </c>
      <c r="B16" s="9" t="s">
        <v>46</v>
      </c>
      <c r="C16" s="9" t="str">
        <f>'1'!C15</f>
        <v>311-A</v>
      </c>
      <c r="D16" s="9" t="str">
        <f>'1'!D15</f>
        <v>IMCT</v>
      </c>
      <c r="E16" s="9">
        <f>'1'!E15</f>
        <v>18</v>
      </c>
      <c r="F16" s="9">
        <v>17</v>
      </c>
      <c r="G16" s="9"/>
      <c r="H16" s="10"/>
      <c r="I16" s="9">
        <v>1</v>
      </c>
      <c r="J16" s="10"/>
      <c r="K16" s="9"/>
      <c r="L16" s="10">
        <v>0</v>
      </c>
      <c r="M16" s="9">
        <v>76</v>
      </c>
      <c r="N16" s="15">
        <v>0.44</v>
      </c>
    </row>
    <row r="17" spans="1:14" s="11" customFormat="1" ht="24" customHeight="1">
      <c r="A17" s="9" t="str">
        <f>'1'!A15</f>
        <v>PROCESOS DE FABRICACIÓN</v>
      </c>
      <c r="B17" s="9" t="s">
        <v>47</v>
      </c>
      <c r="C17" s="9" t="str">
        <f>'1'!C15</f>
        <v>311-A</v>
      </c>
      <c r="D17" s="9" t="str">
        <f>'1'!D15</f>
        <v>IMCT</v>
      </c>
      <c r="E17" s="9">
        <f>'1'!E15</f>
        <v>18</v>
      </c>
      <c r="F17" s="9">
        <v>17</v>
      </c>
      <c r="G17" s="9"/>
      <c r="H17" s="10"/>
      <c r="I17" s="9">
        <v>1</v>
      </c>
      <c r="J17" s="10"/>
      <c r="K17" s="9"/>
      <c r="L17" s="10">
        <v>0</v>
      </c>
      <c r="M17" s="9">
        <v>74</v>
      </c>
      <c r="N17" s="15">
        <v>0.5</v>
      </c>
    </row>
    <row r="18" spans="1:14" s="11" customFormat="1" ht="24">
      <c r="A18" s="9" t="str">
        <f>'1'!A16</f>
        <v>PROCESOS DE FABRICACIÓN</v>
      </c>
      <c r="B18" s="9" t="s">
        <v>46</v>
      </c>
      <c r="C18" s="9" t="str">
        <f>'1'!C16</f>
        <v>311-B</v>
      </c>
      <c r="D18" s="9" t="str">
        <f>'1'!D16</f>
        <v>IMCT</v>
      </c>
      <c r="E18" s="9">
        <f>'1'!E16</f>
        <v>22</v>
      </c>
      <c r="F18" s="9">
        <v>22</v>
      </c>
      <c r="G18" s="9"/>
      <c r="H18" s="10"/>
      <c r="I18" s="9">
        <v>0</v>
      </c>
      <c r="J18" s="10"/>
      <c r="K18" s="9"/>
      <c r="L18" s="10">
        <v>0</v>
      </c>
      <c r="M18" s="9">
        <v>83</v>
      </c>
      <c r="N18" s="15">
        <v>0.68</v>
      </c>
    </row>
    <row r="19" spans="1:14" s="11" customFormat="1" ht="23" customHeight="1">
      <c r="A19" s="9" t="str">
        <f>'1'!A16</f>
        <v>PROCESOS DE FABRICACIÓN</v>
      </c>
      <c r="B19" s="9" t="s">
        <v>47</v>
      </c>
      <c r="C19" s="9" t="str">
        <f>'1'!C16</f>
        <v>311-B</v>
      </c>
      <c r="D19" s="9" t="str">
        <f>'1'!D16</f>
        <v>IMCT</v>
      </c>
      <c r="E19" s="9">
        <f>'1'!E16</f>
        <v>22</v>
      </c>
      <c r="F19" s="9">
        <v>22</v>
      </c>
      <c r="G19" s="9"/>
      <c r="H19" s="10"/>
      <c r="I19" s="9">
        <v>0</v>
      </c>
      <c r="J19" s="10"/>
      <c r="K19" s="9"/>
      <c r="L19" s="10">
        <v>0</v>
      </c>
      <c r="M19" s="9">
        <v>78</v>
      </c>
      <c r="N19" s="15">
        <v>0.45</v>
      </c>
    </row>
    <row r="20" spans="1:14" s="11" customFormat="1" ht="24">
      <c r="A20" s="9" t="str">
        <f>'1'!A17</f>
        <v>PROCESOS DE MANUFACTURA</v>
      </c>
      <c r="B20" s="9" t="s">
        <v>48</v>
      </c>
      <c r="C20" s="9" t="str">
        <f>'1'!C17</f>
        <v>302-A</v>
      </c>
      <c r="D20" s="9" t="str">
        <f>'1'!D17</f>
        <v>IEME</v>
      </c>
      <c r="E20" s="9">
        <f>'1'!E17</f>
        <v>35</v>
      </c>
      <c r="F20" s="9">
        <v>35</v>
      </c>
      <c r="G20" s="9"/>
      <c r="H20" s="10"/>
      <c r="I20" s="9">
        <v>0</v>
      </c>
      <c r="J20" s="10"/>
      <c r="K20" s="9"/>
      <c r="L20" s="10">
        <v>0</v>
      </c>
      <c r="M20" s="9">
        <v>86</v>
      </c>
      <c r="N20" s="15">
        <v>0.51</v>
      </c>
    </row>
    <row r="21" spans="1:14" s="11" customFormat="1" ht="24" customHeight="1">
      <c r="A21" s="9" t="str">
        <f>'1'!A17</f>
        <v>PROCESOS DE MANUFACTURA</v>
      </c>
      <c r="B21" s="9" t="s">
        <v>46</v>
      </c>
      <c r="C21" s="9" t="str">
        <f>'1'!C17</f>
        <v>302-A</v>
      </c>
      <c r="D21" s="9" t="str">
        <f>'1'!D17</f>
        <v>IEME</v>
      </c>
      <c r="E21" s="9">
        <f>'1'!E17</f>
        <v>35</v>
      </c>
      <c r="F21" s="9">
        <v>35</v>
      </c>
      <c r="G21" s="9"/>
      <c r="H21" s="10"/>
      <c r="I21" s="9">
        <v>0</v>
      </c>
      <c r="J21" s="10"/>
      <c r="K21" s="9"/>
      <c r="L21" s="10">
        <v>0</v>
      </c>
      <c r="M21" s="9">
        <v>74</v>
      </c>
      <c r="N21" s="15">
        <v>0.46</v>
      </c>
    </row>
    <row r="22" spans="1:14" s="11" customFormat="1" ht="24">
      <c r="A22" s="9" t="str">
        <f>'1'!A18</f>
        <v>PROCESOS DE MANUFACTURA</v>
      </c>
      <c r="B22" s="9" t="s">
        <v>46</v>
      </c>
      <c r="C22" s="9" t="str">
        <f>'1'!C18</f>
        <v>302-B</v>
      </c>
      <c r="D22" s="9" t="str">
        <f>'1'!D18</f>
        <v>IEME</v>
      </c>
      <c r="E22" s="9">
        <f>'1'!E18</f>
        <v>14</v>
      </c>
      <c r="F22" s="9">
        <v>13</v>
      </c>
      <c r="G22" s="9"/>
      <c r="H22" s="10"/>
      <c r="I22" s="9">
        <v>1</v>
      </c>
      <c r="J22" s="10"/>
      <c r="K22" s="9"/>
      <c r="L22" s="10">
        <v>0</v>
      </c>
      <c r="M22" s="9">
        <v>81</v>
      </c>
      <c r="N22" s="15">
        <v>0.64</v>
      </c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" thickBot="1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200</v>
      </c>
      <c r="F31" s="17">
        <f>SUM(F14:F30)</f>
        <v>197</v>
      </c>
      <c r="G31" s="17">
        <f>SUM(G14:G30)</f>
        <v>0</v>
      </c>
      <c r="H31" s="18">
        <f>SUM(F31:G31)/E31</f>
        <v>0.98499999999999999</v>
      </c>
      <c r="I31" s="17">
        <f t="shared" ref="I31" si="0">(E31-SUM(F31:G31))-K31</f>
        <v>3</v>
      </c>
      <c r="J31" s="18">
        <f t="shared" ref="J31" si="1">I31/E31</f>
        <v>1.4999999999999999E-2</v>
      </c>
      <c r="K31" s="17">
        <f>SUM(K14:K30)</f>
        <v>0</v>
      </c>
      <c r="L31" s="18">
        <f t="shared" ref="L31" si="2">K31/E31</f>
        <v>0</v>
      </c>
      <c r="M31" s="17">
        <f>AVERAGE(M14:M30)</f>
        <v>77.333333333333329</v>
      </c>
      <c r="N31" s="19">
        <f>AVERAGE(N14:N30)</f>
        <v>0.53222222222222226</v>
      </c>
    </row>
    <row r="33" spans="1:14" ht="120" customHeight="1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>
      <c r="A35" s="12"/>
    </row>
    <row r="36" spans="1:14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>
      <c r="B37" s="28"/>
      <c r="C37" s="28"/>
      <c r="D37" s="28"/>
      <c r="G37" s="29"/>
      <c r="H37" s="29"/>
      <c r="I37" s="29"/>
      <c r="J37" s="29"/>
    </row>
    <row r="38" spans="1:14" hidden="1">
      <c r="A38" s="22" t="e">
        <v>#REF!</v>
      </c>
      <c r="B38" s="22"/>
      <c r="C38" s="6"/>
      <c r="E38" s="22"/>
      <c r="F38" s="22"/>
      <c r="G38" s="22"/>
      <c r="H38" s="22"/>
    </row>
    <row r="39" spans="1:14" hidden="1"/>
    <row r="40" spans="1:14" ht="45" customHeight="1">
      <c r="B40" s="23" t="str">
        <f>B10</f>
        <v>JUAN CARLOS CÁRDENAS TUFIÑO</v>
      </c>
      <c r="C40" s="23"/>
      <c r="D40" s="23"/>
      <c r="E40" s="13"/>
      <c r="F40" s="13"/>
      <c r="G40" s="23" t="s">
        <v>34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5" sqref="E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2024-01-12T07:05:54Z</dcterms:modified>
</cp:coreProperties>
</file>