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'3'!$A$1:$N$41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3" l="1"/>
  <c r="D23" i="23"/>
  <c r="C23" i="23"/>
  <c r="A23" i="23"/>
  <c r="E21" i="23"/>
  <c r="D21" i="23"/>
  <c r="C21" i="23"/>
  <c r="A21" i="23"/>
  <c r="E19" i="23"/>
  <c r="D19" i="23"/>
  <c r="C19" i="23"/>
  <c r="A19" i="23"/>
  <c r="E17" i="23"/>
  <c r="D17" i="23"/>
  <c r="C17" i="23"/>
  <c r="A17" i="23"/>
  <c r="E15" i="23"/>
  <c r="D15" i="23"/>
  <c r="C15" i="23"/>
  <c r="A15" i="23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32" i="23"/>
  <c r="M32" i="23"/>
  <c r="K32" i="23"/>
  <c r="G32" i="23"/>
  <c r="F32" i="23"/>
  <c r="E22" i="23"/>
  <c r="D22" i="23"/>
  <c r="C22" i="23"/>
  <c r="A22" i="23"/>
  <c r="E20" i="23"/>
  <c r="D20" i="23"/>
  <c r="C20" i="23"/>
  <c r="A20" i="23"/>
  <c r="E18" i="23"/>
  <c r="D18" i="23"/>
  <c r="C18" i="23"/>
  <c r="A18" i="23"/>
  <c r="E16" i="23"/>
  <c r="D16" i="23"/>
  <c r="C16" i="23"/>
  <c r="A16" i="23"/>
  <c r="E14" i="23"/>
  <c r="D14" i="23"/>
  <c r="C14" i="23"/>
  <c r="A14" i="23"/>
  <c r="B41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32" i="23"/>
  <c r="E28" i="22"/>
  <c r="I28" i="10"/>
  <c r="L28" i="10"/>
  <c r="I28" i="25"/>
  <c r="J28" i="25"/>
  <c r="L28" i="25"/>
  <c r="H28" i="25"/>
  <c r="I28" i="24"/>
  <c r="J28" i="24"/>
  <c r="L28" i="24"/>
  <c r="H28" i="24"/>
  <c r="I32" i="23"/>
  <c r="J32" i="23"/>
  <c r="L32" i="23"/>
  <c r="H32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<sst xmlns="http://schemas.openxmlformats.org/spreadsheetml/2006/main" count="204" uniqueCount="50">
  <si>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</si>
  <si>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</si>
  <si>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</si>
  <si>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</si>
  <si>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</si>
  <si>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</si>
  <si>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</si>
  <si>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</si>
  <si>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</si>
  <si>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</si>
  <si>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</si>
  <si>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</si>
  <si>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</si>
  <si>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</si>
  <si>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</si>
  <si>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</si>
  <si>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</si>
  <si>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</si>
  <si>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</si>
  <si>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</si>
  <si>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</si>
  <si>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</si>
  <si>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</si>
  <si>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</si>
  <si>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</si>
  <si>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</si>
  <si>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</si>
  <si>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</si>
  <si>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</si>
  <si>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</si>
  <si>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</si>
  <si>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</si>
  <si>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</si>
  <si>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</si>
  <si>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</si>
  <si>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</si>
  <si>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</si>
  <si>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</si>
  <si>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</si>
  <si>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</si>
  <si>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</si>
  <si>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</si>
  <si>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</si>
  <si>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</si>
  <si>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</si>
  <si>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SEPTIEMBRE 2023-ENERO 2024.</t>
  </si>
  <si>
    <t>IV</t>
  </si>
  <si>
    <t>V</t>
  </si>
  <si>
    <t>III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</si>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</sst>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125" zoomScaleNormal="125" zoomScaleSheetLayoutView="100" zoomScalePageLayoutView="125" workbookViewId="0">
      <selection activeCell="P8" sqref="P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45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8" zoomScale="150" zoomScaleNormal="150" zoomScaleSheetLayoutView="100" zoomScalePageLayoutView="150" workbookViewId="0">
      <selection activeCell="A15" sqref="A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topLeftCell="C11" zoomScale="150" zoomScaleNormal="150" zoomScaleSheetLayoutView="100" zoomScalePageLayoutView="150" workbookViewId="0">
      <selection activeCell="L19" sqref="L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602-U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/>
      <c r="L14" s="10">
        <v>0</v>
      </c>
      <c r="M14" s="9"/>
      <c r="N14" s="15"/>
    </row>
    <row r="15" spans="1:14" s="11" customFormat="1" ht="24" customHeight="1">
      <c r="A15" s="9" t="str">
        <f>'1'!A14</f>
        <v>ADMINISTRACIÓN Y TÉCNICAS DE MANTENIMIENTO</v>
      </c>
      <c r="B15" s="9" t="s">
        <v>47</v>
      </c>
      <c r="C15" s="9" t="str">
        <f>'1'!C14</f>
        <v>602-U</v>
      </c>
      <c r="D15" s="9" t="str">
        <f>'1'!D14</f>
        <v>IEME</v>
      </c>
      <c r="E15" s="9">
        <f>'1'!E14</f>
        <v>18</v>
      </c>
      <c r="F15" s="9">
        <v>18</v>
      </c>
      <c r="G15" s="9"/>
      <c r="H15" s="10"/>
      <c r="I15" s="9">
        <v>0</v>
      </c>
      <c r="J15" s="10"/>
      <c r="K15" s="9"/>
      <c r="L15" s="10">
        <v>0</v>
      </c>
      <c r="M15" s="9"/>
      <c r="N15" s="15"/>
    </row>
    <row r="16" spans="1:14" s="11" customFormat="1" ht="24">
      <c r="A16" s="9" t="str">
        <f>'1'!A15</f>
        <v>PROCESOS DE FABRICACIÓN</v>
      </c>
      <c r="B16" s="9" t="s">
        <v>46</v>
      </c>
      <c r="C16" s="9" t="str">
        <f>'1'!C15</f>
        <v>311-A</v>
      </c>
      <c r="D16" s="9" t="str">
        <f>'1'!D15</f>
        <v>IMCT</v>
      </c>
      <c r="E16" s="9">
        <f>'1'!E15</f>
        <v>18</v>
      </c>
      <c r="F16" s="9">
        <v>17</v>
      </c>
      <c r="G16" s="9"/>
      <c r="H16" s="10"/>
      <c r="I16" s="9">
        <v>1</v>
      </c>
      <c r="J16" s="10"/>
      <c r="K16" s="9"/>
      <c r="L16" s="10">
        <v>0</v>
      </c>
      <c r="M16" s="9"/>
      <c r="N16" s="15"/>
    </row>
    <row r="17" spans="1:14" s="11" customFormat="1" ht="24" customHeight="1">
      <c r="A17" s="9" t="str">
        <f>'1'!A15</f>
        <v>PROCESOS DE FABRICACIÓN</v>
      </c>
      <c r="B17" s="9" t="s">
        <v>47</v>
      </c>
      <c r="C17" s="9" t="str">
        <f>'1'!C15</f>
        <v>311-A</v>
      </c>
      <c r="D17" s="9" t="str">
        <f>'1'!D15</f>
        <v>IMCT</v>
      </c>
      <c r="E17" s="9">
        <f>'1'!E15</f>
        <v>18</v>
      </c>
      <c r="F17" s="9">
        <v>17</v>
      </c>
      <c r="G17" s="9"/>
      <c r="H17" s="10"/>
      <c r="I17" s="9">
        <v>1</v>
      </c>
      <c r="J17" s="10"/>
      <c r="K17" s="9"/>
      <c r="L17" s="10">
        <v>0</v>
      </c>
      <c r="M17" s="9"/>
      <c r="N17" s="15"/>
    </row>
    <row r="18" spans="1:14" s="11" customFormat="1" ht="24">
      <c r="A18" s="9" t="str">
        <f>'1'!A16</f>
        <v>PROCESOS DE FABRICACIÓN</v>
      </c>
      <c r="B18" s="9" t="s">
        <v>46</v>
      </c>
      <c r="C18" s="9" t="str">
        <f>'1'!C16</f>
        <v>311-B</v>
      </c>
      <c r="D18" s="9" t="str">
        <f>'1'!D16</f>
        <v>IMCT</v>
      </c>
      <c r="E18" s="9">
        <f>'1'!E16</f>
        <v>22</v>
      </c>
      <c r="F18" s="9">
        <v>22</v>
      </c>
      <c r="G18" s="9"/>
      <c r="H18" s="10"/>
      <c r="I18" s="9">
        <v>0</v>
      </c>
      <c r="J18" s="10"/>
      <c r="K18" s="9"/>
      <c r="L18" s="10">
        <v>0</v>
      </c>
      <c r="M18" s="9"/>
      <c r="N18" s="15"/>
    </row>
    <row r="19" spans="1:14" s="11" customFormat="1" ht="23" customHeight="1">
      <c r="A19" s="9" t="str">
        <f>'1'!A16</f>
        <v>PROCESOS DE FABRICACIÓN</v>
      </c>
      <c r="B19" s="9" t="s">
        <v>47</v>
      </c>
      <c r="C19" s="9" t="str">
        <f>'1'!C16</f>
        <v>311-B</v>
      </c>
      <c r="D19" s="9" t="str">
        <f>'1'!D16</f>
        <v>IMCT</v>
      </c>
      <c r="E19" s="9">
        <f>'1'!E16</f>
        <v>22</v>
      </c>
      <c r="F19" s="9">
        <v>22</v>
      </c>
      <c r="G19" s="9"/>
      <c r="H19" s="10"/>
      <c r="I19" s="9">
        <v>0</v>
      </c>
      <c r="J19" s="10"/>
      <c r="K19" s="9"/>
      <c r="L19" s="10">
        <v>0</v>
      </c>
      <c r="M19" s="9"/>
      <c r="N19" s="15"/>
    </row>
    <row r="20" spans="1:14" s="11" customFormat="1" ht="24">
      <c r="A20" s="9" t="str">
        <f>'1'!A17</f>
        <v>PROCESOS DE MANUFACTURA</v>
      </c>
      <c r="B20" s="9" t="s">
        <v>48</v>
      </c>
      <c r="C20" s="9" t="str">
        <f>'1'!C17</f>
        <v>302-A</v>
      </c>
      <c r="D20" s="9" t="str">
        <f>'1'!D17</f>
        <v>IEME</v>
      </c>
      <c r="E20" s="9">
        <f>'1'!E17</f>
        <v>35</v>
      </c>
      <c r="F20" s="9">
        <v>35</v>
      </c>
      <c r="G20" s="9"/>
      <c r="H20" s="10"/>
      <c r="I20" s="9">
        <v>0</v>
      </c>
      <c r="J20" s="10"/>
      <c r="K20" s="9"/>
      <c r="L20" s="10">
        <v>0</v>
      </c>
      <c r="M20" s="9"/>
      <c r="N20" s="15"/>
    </row>
    <row r="21" spans="1:14" s="11" customFormat="1" ht="24" customHeight="1">
      <c r="A21" s="9" t="str">
        <f>'1'!A17</f>
        <v>PROCESOS DE MANUFACTURA</v>
      </c>
      <c r="B21" s="9" t="s">
        <v>46</v>
      </c>
      <c r="C21" s="9" t="str">
        <f>'1'!C17</f>
        <v>302-A</v>
      </c>
      <c r="D21" s="9" t="str">
        <f>'1'!D17</f>
        <v>IEME</v>
      </c>
      <c r="E21" s="9">
        <f>'1'!E17</f>
        <v>35</v>
      </c>
      <c r="F21" s="9">
        <v>35</v>
      </c>
      <c r="G21" s="9"/>
      <c r="H21" s="10"/>
      <c r="I21" s="9">
        <v>0</v>
      </c>
      <c r="J21" s="10"/>
      <c r="K21" s="9"/>
      <c r="L21" s="10">
        <v>0</v>
      </c>
      <c r="M21" s="9"/>
      <c r="N21" s="15"/>
    </row>
    <row r="22" spans="1:14" s="11" customFormat="1" ht="24">
      <c r="A22" s="9" t="str">
        <f>'1'!A18</f>
        <v>PROCESOS DE MANUFACTURA</v>
      </c>
      <c r="B22" s="9" t="s">
        <v>48</v>
      </c>
      <c r="C22" s="9" t="str">
        <f>'1'!C18</f>
        <v>302-B</v>
      </c>
      <c r="D22" s="9" t="str">
        <f>'1'!D18</f>
        <v>IEME</v>
      </c>
      <c r="E22" s="9">
        <f>'1'!E18</f>
        <v>14</v>
      </c>
      <c r="F22" s="9">
        <v>13</v>
      </c>
      <c r="G22" s="9"/>
      <c r="H22" s="10"/>
      <c r="I22" s="9">
        <v>1</v>
      </c>
      <c r="J22" s="10"/>
      <c r="K22" s="9"/>
      <c r="L22" s="10">
        <v>0</v>
      </c>
      <c r="M22" s="9"/>
      <c r="N22" s="15"/>
    </row>
    <row r="23" spans="1:14" s="11" customFormat="1" ht="19" customHeight="1">
      <c r="A23" s="9" t="str">
        <f>'1'!A18</f>
        <v>PROCESOS DE MANUFACTURA</v>
      </c>
      <c r="B23" s="9" t="s">
        <v>46</v>
      </c>
      <c r="C23" s="9" t="str">
        <f>'1'!C18</f>
        <v>302-B</v>
      </c>
      <c r="D23" s="9" t="str">
        <f>'1'!D18</f>
        <v>IEME</v>
      </c>
      <c r="E23" s="9">
        <f>'1'!E18</f>
        <v>14</v>
      </c>
      <c r="F23" s="9">
        <v>13</v>
      </c>
      <c r="G23" s="9"/>
      <c r="H23" s="10"/>
      <c r="I23" s="9">
        <v>1</v>
      </c>
      <c r="J23" s="10"/>
      <c r="K23" s="9"/>
      <c r="L23" s="10">
        <v>0</v>
      </c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214</v>
      </c>
      <c r="F32" s="17">
        <f>SUM(F14:F31)</f>
        <v>210</v>
      </c>
      <c r="G32" s="17">
        <f>SUM(G14:G31)</f>
        <v>0</v>
      </c>
      <c r="H32" s="18">
        <f>SUM(F32:G32)/E32</f>
        <v>0.98130841121495327</v>
      </c>
      <c r="I32" s="17">
        <f t="shared" ref="I32" si="0">(E32-SUM(F32:G32))-K32</f>
        <v>4</v>
      </c>
      <c r="J32" s="18">
        <f t="shared" ref="J32" si="1">I32/E32</f>
        <v>1.8691588785046728E-2</v>
      </c>
      <c r="K32" s="17">
        <f>SUM(K14:K31)</f>
        <v>0</v>
      </c>
      <c r="L32" s="18">
        <f t="shared" ref="L32" si="2">K32/E32</f>
        <v>0</v>
      </c>
      <c r="M32" s="17" t="e">
        <f>AVERAGE(M14:M31)</f>
        <v>#DIV/0!</v>
      </c>
      <c r="N32" s="19" t="e">
        <f>AVERAGE(N14:N31)</f>
        <v>#DIV/0!</v>
      </c>
    </row>
    <row r="34" spans="1:14" ht="120" customHeight="1">
      <c r="A34" s="32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>
      <c r="A36" s="12"/>
    </row>
    <row r="37" spans="1:14">
      <c r="B37" s="26" t="s">
        <v>27</v>
      </c>
      <c r="C37" s="26"/>
      <c r="D37" s="26"/>
      <c r="G37" s="27" t="s">
        <v>28</v>
      </c>
      <c r="H37" s="27"/>
      <c r="I37" s="27"/>
      <c r="J37" s="27"/>
    </row>
    <row r="38" spans="1:14" ht="62.25" customHeight="1">
      <c r="B38" s="28"/>
      <c r="C38" s="28"/>
      <c r="D38" s="28"/>
      <c r="G38" s="29"/>
      <c r="H38" s="29"/>
      <c r="I38" s="29"/>
      <c r="J38" s="29"/>
    </row>
    <row r="39" spans="1:14" hidden="1">
      <c r="A39" s="22" t="e">
        <v>#REF!</v>
      </c>
      <c r="B39" s="22"/>
      <c r="C39" s="6"/>
      <c r="E39" s="22"/>
      <c r="F39" s="22"/>
      <c r="G39" s="22"/>
      <c r="H39" s="22"/>
    </row>
    <row r="40" spans="1:14" hidden="1"/>
    <row r="41" spans="1:14" ht="45" customHeight="1">
      <c r="B41" s="23" t="str">
        <f>B10</f>
        <v>JUAN CARLOS CÁRDENAS TUFIÑO</v>
      </c>
      <c r="C41" s="23"/>
      <c r="D41" s="23"/>
      <c r="E41" s="13"/>
      <c r="F41" s="13"/>
      <c r="G41" s="23" t="s">
        <v>34</v>
      </c>
      <c r="H41" s="23"/>
      <c r="I41" s="23"/>
      <c r="J4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zoomScale="150" zoomScaleNormal="150" zoomScaleSheetLayoutView="100" zoomScalePageLayoutView="150" workbookViewId="0">
      <selection activeCell="O28" sqref="O2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49</v>
      </c>
      <c r="C14" s="9" t="str">
        <f>'1'!C14</f>
        <v>602-U</v>
      </c>
      <c r="D14" s="9" t="str">
        <f>'1'!D14</f>
        <v>IEME</v>
      </c>
      <c r="E14" s="9">
        <f>'1'!E14</f>
        <v>18</v>
      </c>
      <c r="F14" s="9">
        <v>16</v>
      </c>
      <c r="G14" s="9"/>
      <c r="H14" s="10"/>
      <c r="I14" s="9">
        <v>2</v>
      </c>
      <c r="J14" s="10"/>
      <c r="K14" s="9"/>
      <c r="L14" s="10">
        <v>0</v>
      </c>
      <c r="M14" s="9">
        <v>77</v>
      </c>
      <c r="N14" s="15">
        <v>0.78</v>
      </c>
    </row>
    <row r="15" spans="1:14" s="11" customFormat="1" ht="24">
      <c r="A15" s="9" t="str">
        <f>'1'!A15</f>
        <v>PROCESOS DE FABRICACIÓN</v>
      </c>
      <c r="B15" s="9" t="s">
        <v>49</v>
      </c>
      <c r="C15" s="9" t="str">
        <f>'1'!C15</f>
        <v>311-A</v>
      </c>
      <c r="D15" s="9" t="str">
        <f>'1'!D15</f>
        <v>IMCT</v>
      </c>
      <c r="E15" s="9">
        <f>'1'!E15</f>
        <v>18</v>
      </c>
      <c r="F15" s="9">
        <v>17</v>
      </c>
      <c r="G15" s="9"/>
      <c r="H15" s="10"/>
      <c r="I15" s="9">
        <v>2</v>
      </c>
      <c r="J15" s="10"/>
      <c r="K15" s="9"/>
      <c r="L15" s="10">
        <v>0</v>
      </c>
      <c r="M15" s="9">
        <v>85</v>
      </c>
      <c r="N15" s="15">
        <v>0.89</v>
      </c>
    </row>
    <row r="16" spans="1:14" s="11" customFormat="1" ht="24">
      <c r="A16" s="9" t="str">
        <f>'1'!A16</f>
        <v>PROCESOS DE FABRICACIÓN</v>
      </c>
      <c r="B16" s="9" t="s">
        <v>49</v>
      </c>
      <c r="C16" s="9" t="str">
        <f>'1'!C16</f>
        <v>311-B</v>
      </c>
      <c r="D16" s="9" t="str">
        <f>'1'!D16</f>
        <v>IMCT</v>
      </c>
      <c r="E16" s="9">
        <f>'1'!E16</f>
        <v>22</v>
      </c>
      <c r="F16" s="9">
        <v>22</v>
      </c>
      <c r="G16" s="9"/>
      <c r="H16" s="10"/>
      <c r="I16" s="9">
        <v>0</v>
      </c>
      <c r="J16" s="10"/>
      <c r="K16" s="9"/>
      <c r="L16" s="10">
        <v>0</v>
      </c>
      <c r="M16" s="9">
        <v>87</v>
      </c>
      <c r="N16" s="15">
        <v>0.56000000000000005</v>
      </c>
    </row>
    <row r="17" spans="1:14" s="11" customFormat="1" ht="24">
      <c r="A17" s="9" t="str">
        <f>'1'!A17</f>
        <v>PROCESOS DE MANUFACTURA</v>
      </c>
      <c r="B17" s="9" t="s">
        <v>47</v>
      </c>
      <c r="C17" s="9" t="str">
        <f>'1'!C17</f>
        <v>302-A</v>
      </c>
      <c r="D17" s="9" t="str">
        <f>'1'!D17</f>
        <v>IEME</v>
      </c>
      <c r="E17" s="9">
        <f>'1'!E17</f>
        <v>35</v>
      </c>
      <c r="F17" s="9">
        <v>35</v>
      </c>
      <c r="G17" s="9"/>
      <c r="H17" s="10"/>
      <c r="I17" s="9">
        <v>0</v>
      </c>
      <c r="J17" s="10"/>
      <c r="K17" s="9"/>
      <c r="L17" s="10">
        <v>0</v>
      </c>
      <c r="M17" s="9">
        <v>85</v>
      </c>
      <c r="N17" s="15">
        <v>0.43</v>
      </c>
    </row>
    <row r="18" spans="1:14" s="11" customFormat="1" ht="24">
      <c r="A18" s="9" t="str">
        <f>'1'!A18</f>
        <v>PROCESOS DE MANUFACTURA</v>
      </c>
      <c r="B18" s="9" t="s">
        <v>47</v>
      </c>
      <c r="C18" s="9" t="str">
        <f>'1'!C18</f>
        <v>302-B</v>
      </c>
      <c r="D18" s="9" t="str">
        <f>'1'!D18</f>
        <v>IEME</v>
      </c>
      <c r="E18" s="9">
        <f>'1'!E18</f>
        <v>14</v>
      </c>
      <c r="F18" s="9">
        <v>13</v>
      </c>
      <c r="G18" s="9"/>
      <c r="H18" s="10"/>
      <c r="I18" s="9">
        <v>1</v>
      </c>
      <c r="J18" s="10"/>
      <c r="K18" s="9"/>
      <c r="L18" s="10">
        <v>0</v>
      </c>
      <c r="M18" s="9">
        <v>75</v>
      </c>
      <c r="N18" s="15">
        <v>0.17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103</v>
      </c>
      <c r="G28" s="17">
        <f>SUM(G14:G27)</f>
        <v>0</v>
      </c>
      <c r="H28" s="18">
        <f>SUM(F28:G28)/E28</f>
        <v>0.96261682242990654</v>
      </c>
      <c r="I28" s="17">
        <f t="shared" ref="I28" si="0">(E28-SUM(F28:G28))-K28</f>
        <v>4</v>
      </c>
      <c r="J28" s="18">
        <f t="shared" ref="J28" si="1">I28/E28</f>
        <v>3.7383177570093455E-2</v>
      </c>
      <c r="K28" s="17">
        <f>SUM(K14:K27)</f>
        <v>0</v>
      </c>
      <c r="L28" s="18">
        <f t="shared" ref="L28" si="2">K28/E28</f>
        <v>0</v>
      </c>
      <c r="M28" s="17">
        <f>AVERAGE(M14:M27)</f>
        <v>81.8</v>
      </c>
      <c r="N28" s="19">
        <f>AVERAGE(N14:N27)</f>
        <v>0.56600000000000006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2024-01-04T04:57:34Z</dcterms:modified>
</cp:coreProperties>
</file>