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GOSTO 2023\SGI\"/>
    </mc:Choice>
  </mc:AlternateContent>
  <xr:revisionPtr revIDLastSave="0" documentId="13_ncr:1_{DEB2FDB2-12A6-4BA7-83D6-4F535CCB71A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L18" i="4" s="1"/>
  <c r="E17" i="4"/>
  <c r="H17" i="4" s="1"/>
  <c r="E16" i="4"/>
  <c r="L16" i="4" s="1"/>
  <c r="E15" i="4"/>
  <c r="H15" i="4" s="1"/>
  <c r="I14" i="4"/>
  <c r="J14" i="4" s="1"/>
  <c r="E14" i="4"/>
  <c r="H14" i="4" s="1"/>
  <c r="E18" i="5"/>
  <c r="I18" i="5" s="1"/>
  <c r="J18" i="5" s="1"/>
  <c r="E17" i="5"/>
  <c r="L17" i="5" s="1"/>
  <c r="L16" i="5"/>
  <c r="I16" i="5"/>
  <c r="J16" i="5" s="1"/>
  <c r="E16" i="5"/>
  <c r="E15" i="5"/>
  <c r="L15" i="5" s="1"/>
  <c r="E14" i="5"/>
  <c r="L14" i="5" s="1"/>
  <c r="A20" i="3"/>
  <c r="A23" i="3"/>
  <c r="H17" i="3"/>
  <c r="D17" i="3"/>
  <c r="N22" i="5"/>
  <c r="K22" i="5"/>
  <c r="G22" i="5"/>
  <c r="F22" i="5"/>
  <c r="D18" i="5"/>
  <c r="C18" i="5"/>
  <c r="A18" i="5"/>
  <c r="D17" i="5"/>
  <c r="C17" i="5"/>
  <c r="A17" i="5"/>
  <c r="D16" i="5"/>
  <c r="C16" i="5"/>
  <c r="A16" i="5"/>
  <c r="D15" i="5"/>
  <c r="C15" i="5"/>
  <c r="A15" i="5"/>
  <c r="D14" i="5"/>
  <c r="C14" i="5"/>
  <c r="A14" i="5"/>
  <c r="B10" i="5"/>
  <c r="B31" i="5" s="1"/>
  <c r="L8" i="5"/>
  <c r="H8" i="5"/>
  <c r="E8" i="5"/>
  <c r="N22" i="4"/>
  <c r="K22" i="4"/>
  <c r="G22" i="4"/>
  <c r="F22" i="4"/>
  <c r="D18" i="4"/>
  <c r="C18" i="4"/>
  <c r="A18" i="4"/>
  <c r="D17" i="4"/>
  <c r="C17" i="4"/>
  <c r="A17" i="4"/>
  <c r="D16" i="4"/>
  <c r="C16" i="4"/>
  <c r="A16" i="4"/>
  <c r="D15" i="4"/>
  <c r="C15" i="4"/>
  <c r="A15" i="4"/>
  <c r="D14" i="4"/>
  <c r="C14" i="4"/>
  <c r="A14" i="4"/>
  <c r="B10" i="4"/>
  <c r="B31" i="4" s="1"/>
  <c r="L8" i="4"/>
  <c r="H8" i="4"/>
  <c r="E8" i="4"/>
  <c r="N26" i="3"/>
  <c r="M26" i="3"/>
  <c r="K26" i="3"/>
  <c r="G26" i="3"/>
  <c r="F26" i="3"/>
  <c r="E23" i="3"/>
  <c r="H23" i="3" s="1"/>
  <c r="D23" i="3"/>
  <c r="C23" i="3"/>
  <c r="E21" i="3"/>
  <c r="H21" i="3" s="1"/>
  <c r="D21" i="3"/>
  <c r="C21" i="3"/>
  <c r="A21" i="3"/>
  <c r="E19" i="3"/>
  <c r="H19" i="3" s="1"/>
  <c r="D19" i="3"/>
  <c r="C19" i="3"/>
  <c r="A19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N28" i="2"/>
  <c r="M28" i="2"/>
  <c r="K28" i="2"/>
  <c r="G28" i="2"/>
  <c r="F28" i="2"/>
  <c r="I27" i="2"/>
  <c r="E27" i="2"/>
  <c r="D27" i="2"/>
  <c r="C27" i="2"/>
  <c r="A27" i="2"/>
  <c r="I26" i="2"/>
  <c r="E26" i="2"/>
  <c r="D26" i="2"/>
  <c r="C26" i="2"/>
  <c r="A26" i="2"/>
  <c r="I25" i="2"/>
  <c r="E25" i="2"/>
  <c r="D25" i="2"/>
  <c r="C25" i="2"/>
  <c r="A25" i="2"/>
  <c r="I24" i="2"/>
  <c r="E24" i="2"/>
  <c r="D24" i="2"/>
  <c r="C24" i="2"/>
  <c r="A24" i="2"/>
  <c r="I23" i="2"/>
  <c r="E23" i="2"/>
  <c r="D23" i="2"/>
  <c r="C23" i="2"/>
  <c r="A23" i="2"/>
  <c r="I22" i="2"/>
  <c r="E22" i="2"/>
  <c r="D22" i="2"/>
  <c r="C22" i="2"/>
  <c r="A22" i="2"/>
  <c r="I21" i="2"/>
  <c r="E21" i="2"/>
  <c r="D21" i="2"/>
  <c r="C21" i="2"/>
  <c r="A21" i="2"/>
  <c r="I20" i="2"/>
  <c r="E20" i="2"/>
  <c r="D20" i="2"/>
  <c r="C20" i="2"/>
  <c r="A20" i="2"/>
  <c r="I19" i="2"/>
  <c r="E19" i="2"/>
  <c r="D19" i="2"/>
  <c r="C19" i="2"/>
  <c r="A19" i="2"/>
  <c r="E18" i="2"/>
  <c r="I18" i="2" s="1"/>
  <c r="J18" i="2" s="1"/>
  <c r="D18" i="2"/>
  <c r="C18" i="2"/>
  <c r="A18" i="2"/>
  <c r="L17" i="2"/>
  <c r="I17" i="2"/>
  <c r="J17" i="2" s="1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I14" i="2"/>
  <c r="J14" i="2" s="1"/>
  <c r="H14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L14" i="4" l="1"/>
  <c r="I15" i="4"/>
  <c r="J15" i="4" s="1"/>
  <c r="L15" i="4"/>
  <c r="I17" i="4"/>
  <c r="J17" i="4" s="1"/>
  <c r="I14" i="5"/>
  <c r="J14" i="5" s="1"/>
  <c r="L18" i="5"/>
  <c r="H16" i="4"/>
  <c r="L17" i="4"/>
  <c r="I16" i="4"/>
  <c r="J16" i="4" s="1"/>
  <c r="H18" i="4"/>
  <c r="I18" i="4"/>
  <c r="J18" i="4" s="1"/>
  <c r="I15" i="5"/>
  <c r="J15" i="5" s="1"/>
  <c r="I17" i="5"/>
  <c r="J17" i="5" s="1"/>
  <c r="H18" i="5"/>
  <c r="E22" i="5"/>
  <c r="L22" i="5" s="1"/>
  <c r="I17" i="3"/>
  <c r="J17" i="3" s="1"/>
  <c r="L17" i="3"/>
  <c r="I21" i="3"/>
  <c r="J21" i="3" s="1"/>
  <c r="I14" i="3"/>
  <c r="J14" i="3" s="1"/>
  <c r="L14" i="3"/>
  <c r="I23" i="3"/>
  <c r="J23" i="3" s="1"/>
  <c r="L25" i="3"/>
  <c r="L21" i="3"/>
  <c r="I19" i="3"/>
  <c r="J19" i="3" s="1"/>
  <c r="L19" i="3"/>
  <c r="H16" i="2"/>
  <c r="H15" i="2"/>
  <c r="L15" i="3"/>
  <c r="I15" i="3"/>
  <c r="J15" i="3" s="1"/>
  <c r="I15" i="2"/>
  <c r="J15" i="2" s="1"/>
  <c r="L18" i="2"/>
  <c r="E28" i="2"/>
  <c r="H28" i="2" s="1"/>
  <c r="L23" i="3"/>
  <c r="E26" i="3"/>
  <c r="I26" i="3" s="1"/>
  <c r="J26" i="3" s="1"/>
  <c r="H18" i="2"/>
  <c r="H28" i="1"/>
  <c r="L14" i="2"/>
  <c r="I28" i="1"/>
  <c r="J28" i="1" s="1"/>
  <c r="E22" i="4"/>
  <c r="I22" i="4" s="1"/>
  <c r="J22" i="4" s="1"/>
  <c r="I28" i="2"/>
  <c r="J28" i="2" s="1"/>
  <c r="L28" i="1"/>
  <c r="H22" i="5" l="1"/>
  <c r="I22" i="5"/>
  <c r="J22" i="5" s="1"/>
  <c r="L22" i="4"/>
  <c r="H26" i="3"/>
  <c r="L28" i="2"/>
  <c r="L26" i="3"/>
  <c r="H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<sst xmlns="http://schemas.openxmlformats.org/spreadsheetml/2006/main" count="228" uniqueCount="53">
  <si>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</si>
  <si>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</si>
  <si>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</si>
  <si>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</si>
  <si>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</si>
  <si>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</si>
  <si>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</si>
  <si>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</si>
  <si>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</si>
  <si>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</si>
  <si>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</si>
  <si>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</si>
  <si>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</si>
  <si>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</si>
  <si>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</si>
  <si>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</si>
  <si>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</si>
  <si>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</si>
  <si>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</si>
  <si>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</si>
  <si>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</si>
  <si>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</si>
  <si>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</si>
  <si>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</si>
  <si>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</si>
  <si>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</si>
  <si>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</si>
  <si>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</si>
  <si>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</si>
  <si>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</si>
  <si>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</si>
  <si>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</si>
  <si>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</si>
  <si>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SEPTIEMBRE 2023-ENERO 2024</t>
  </si>
  <si>
    <t>TEORÍA GENERAL DE LA ADMINISTRACIÓN</t>
  </si>
  <si>
    <t>105A</t>
  </si>
  <si>
    <t>DLA</t>
  </si>
  <si>
    <t>FUNCIÓN ADMINISTRATIVA II</t>
  </si>
  <si>
    <t>MEZCLA DE MERCADOTECNIA</t>
  </si>
  <si>
    <t>305A</t>
  </si>
  <si>
    <t>505B</t>
  </si>
  <si>
    <t>505C</t>
  </si>
  <si>
    <t>705A</t>
  </si>
  <si>
    <t>DISEÑO DE PRODUCTOS TURISTICOS ALTERNATIVOS</t>
  </si>
  <si>
    <t>MCA.PATRICIA ELIZABETH DAVID MIROS</t>
  </si>
  <si>
    <t>LC.MANUEL DE JESÚS CANO BUSTAMANTE</t>
  </si>
  <si>
    <t>II</t>
  </si>
  <si>
    <t>S/E</t>
  </si>
  <si>
    <t>305 A</t>
  </si>
  <si>
    <t>III</t>
  </si>
  <si>
    <t>IV</t>
  </si>
  <si>
    <t>M.C.A. PATRICIA ELIZABETH DAVID MIROS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</si>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</sst>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\Documents\CLASES%20ITSSAT%20PEDM\CLASES%20TEC\A.AGOSTO%202023\SGI\4o%20REPORTE%20PEDM%20OK.xlsx" TargetMode="External"/><Relationship Id="rId1" Type="http://schemas.openxmlformats.org/officeDocument/2006/relationships/externalLinkPath" Target="4o%20REPORTE%20PED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E14">
            <v>18</v>
          </cell>
        </row>
        <row r="15">
          <cell r="E15">
            <v>26</v>
          </cell>
        </row>
        <row r="16">
          <cell r="E16">
            <v>14</v>
          </cell>
        </row>
        <row r="17">
          <cell r="E17">
            <v>20</v>
          </cell>
        </row>
        <row r="18">
          <cell r="E18">
            <v>33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3" zoomScale="136" zoomScaleNormal="136" workbookViewId="0">
      <selection activeCell="G37" sqref="G37:J37"/>
    </sheetView>
  </sheetViews>
  <sheetFormatPr baseColWidth="10" defaultColWidth="14.42578125" defaultRowHeight="15" customHeight="1" x14ac:dyDescent="0.25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0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 t="s">
        <v>5</v>
      </c>
      <c r="C8" s="33"/>
      <c r="D8" s="6" t="s">
        <v>6</v>
      </c>
      <c r="E8" s="7">
        <v>5</v>
      </c>
      <c r="F8" s="1"/>
      <c r="G8" s="4" t="s">
        <v>7</v>
      </c>
      <c r="H8" s="7">
        <v>4</v>
      </c>
      <c r="I8" s="45" t="s">
        <v>8</v>
      </c>
      <c r="J8" s="29"/>
      <c r="K8" s="29"/>
      <c r="L8" s="34" t="s">
        <v>33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46" t="s">
        <v>44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34</v>
      </c>
      <c r="B14" s="11" t="s">
        <v>22</v>
      </c>
      <c r="C14" s="11" t="s">
        <v>35</v>
      </c>
      <c r="D14" s="11" t="s">
        <v>36</v>
      </c>
      <c r="E14" s="11">
        <v>18</v>
      </c>
      <c r="F14" s="11">
        <v>18</v>
      </c>
      <c r="G14" s="11"/>
      <c r="H14" s="12">
        <f t="shared" ref="H14:H18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0.91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37</v>
      </c>
      <c r="B15" s="11" t="s">
        <v>22</v>
      </c>
      <c r="C15" s="11" t="s">
        <v>39</v>
      </c>
      <c r="D15" s="11" t="s">
        <v>36</v>
      </c>
      <c r="E15" s="11"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0.89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38</v>
      </c>
      <c r="B16" s="11" t="s">
        <v>22</v>
      </c>
      <c r="C16" s="11" t="s">
        <v>40</v>
      </c>
      <c r="D16" s="11" t="s">
        <v>36</v>
      </c>
      <c r="E16" s="11">
        <v>14</v>
      </c>
      <c r="F16" s="11">
        <v>14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2">
        <v>0.98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38</v>
      </c>
      <c r="B17" s="11" t="s">
        <v>22</v>
      </c>
      <c r="C17" s="11" t="s">
        <v>41</v>
      </c>
      <c r="D17" s="11" t="s">
        <v>36</v>
      </c>
      <c r="E17" s="11"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25">
      <c r="A18" s="10" t="s">
        <v>43</v>
      </c>
      <c r="B18" s="11" t="s">
        <v>22</v>
      </c>
      <c r="C18" s="11" t="s">
        <v>42</v>
      </c>
      <c r="D18" s="11" t="s">
        <v>36</v>
      </c>
      <c r="E18" s="11"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0.94</v>
      </c>
      <c r="N18" s="13">
        <v>0.67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108</v>
      </c>
      <c r="G28" s="16">
        <f t="shared" si="4"/>
        <v>0</v>
      </c>
      <c r="H28" s="17">
        <f>SUM(F28:G28)/E28</f>
        <v>0.97297297297297303</v>
      </c>
      <c r="I28" s="16">
        <f t="shared" si="1"/>
        <v>3</v>
      </c>
      <c r="J28" s="17">
        <f t="shared" si="2"/>
        <v>2.7027027027027029E-2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0.91400000000000003</v>
      </c>
      <c r="N28" s="18">
        <f t="shared" si="5"/>
        <v>0.71799999999999997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9"/>
      <c r="D33" s="29"/>
      <c r="E33" s="1"/>
      <c r="F33" s="1"/>
      <c r="G33" s="31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9"/>
      <c r="C35" s="8"/>
      <c r="D35" s="1"/>
      <c r="E35" s="35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5">
      <c r="A37" s="1"/>
      <c r="B37" s="25" t="str">
        <f>B10</f>
        <v>MCA.PATRICIA ELIZABETH DAVID MIROS</v>
      </c>
      <c r="C37" s="26"/>
      <c r="D37" s="26"/>
      <c r="E37" s="20"/>
      <c r="F37" s="20"/>
      <c r="G37" s="27" t="s">
        <v>45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4" zoomScale="124" zoomScaleNormal="124" workbookViewId="0">
      <selection activeCell="E6" sqref="E6:H6"/>
    </sheetView>
  </sheetViews>
  <sheetFormatPr baseColWidth="10" defaultColWidth="14.42578125" defaultRowHeight="15" customHeight="1" x14ac:dyDescent="0.25"/>
  <cols>
    <col min="1" max="1" width="41.8554687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47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18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47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 t="s">
        <v>47</v>
      </c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 t="s">
        <v>47</v>
      </c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3.25" customHeight="1" x14ac:dyDescent="0.25">
      <c r="A18" s="11" t="str">
        <f>'1'!A18</f>
        <v>DISEÑO DE PRODUCTOS TURISTICOS ALTERNATIVOS</v>
      </c>
      <c r="B18" s="11" t="s">
        <v>46</v>
      </c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33</v>
      </c>
      <c r="G28" s="16">
        <f t="shared" si="4"/>
        <v>0</v>
      </c>
      <c r="H28" s="17">
        <f>SUM(F28:G28)/E28</f>
        <v>0.29729729729729731</v>
      </c>
      <c r="I28" s="16">
        <f t="shared" si="1"/>
        <v>78</v>
      </c>
      <c r="J28" s="17">
        <f t="shared" si="2"/>
        <v>0.70270270270270274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</v>
      </c>
      <c r="N28" s="18">
        <f t="shared" si="5"/>
        <v>0.66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9"/>
      <c r="D33" s="29"/>
      <c r="E33" s="1"/>
      <c r="F33" s="1"/>
      <c r="G33" s="31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9"/>
      <c r="C35" s="8"/>
      <c r="D35" s="1"/>
      <c r="E35" s="35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5" t="str">
        <f>B10</f>
        <v>MCA.PATRICIA ELIZABETH DAVID MIROS</v>
      </c>
      <c r="C37" s="26"/>
      <c r="D37" s="26"/>
      <c r="E37" s="20"/>
      <c r="F37" s="20"/>
      <c r="G37" s="27" t="s">
        <v>45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zoomScaleNormal="100" workbookViewId="0">
      <selection activeCell="E6" sqref="E6:H6"/>
    </sheetView>
  </sheetViews>
  <sheetFormatPr baseColWidth="10" defaultColWidth="14.42578125" defaultRowHeight="15" customHeight="1" x14ac:dyDescent="0.25"/>
  <cols>
    <col min="1" max="1" width="40.85546875" customWidth="1"/>
    <col min="2" max="2" width="4.7109375" customWidth="1"/>
    <col min="3" max="3" width="6.140625" customWidth="1"/>
    <col min="4" max="4" width="10.7109375" customWidth="1"/>
    <col min="5" max="5" width="9.42578125" customWidth="1"/>
    <col min="6" max="6" width="7.5703125" customWidth="1"/>
    <col min="7" max="7" width="6.85546875" customWidth="1"/>
    <col min="8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TEORÍA GENERAL DE LA ADMINISTRACIÓN</v>
      </c>
      <c r="B14" s="11" t="s">
        <v>46</v>
      </c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18</v>
      </c>
      <c r="G14" s="11"/>
      <c r="H14" s="12">
        <f t="shared" ref="H14:H23" si="0">F14/E14</f>
        <v>1</v>
      </c>
      <c r="I14" s="11">
        <f t="shared" ref="I14:I26" si="1">(E14-SUM(F14:G14))-K14</f>
        <v>0</v>
      </c>
      <c r="J14" s="12">
        <f t="shared" ref="J14:J26" si="2">I14/E14</f>
        <v>0</v>
      </c>
      <c r="K14" s="11"/>
      <c r="L14" s="12">
        <f t="shared" ref="L14:L26" si="3">K14/E14</f>
        <v>0</v>
      </c>
      <c r="M14" s="12">
        <v>0.92</v>
      </c>
      <c r="N14" s="13">
        <v>0.71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46</v>
      </c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23</v>
      </c>
      <c r="G15" s="11"/>
      <c r="H15" s="12">
        <f t="shared" si="0"/>
        <v>0.88461538461538458</v>
      </c>
      <c r="I15" s="11">
        <f t="shared" si="1"/>
        <v>3</v>
      </c>
      <c r="J15" s="12">
        <f t="shared" si="2"/>
        <v>0.11538461538461539</v>
      </c>
      <c r="K15" s="11"/>
      <c r="L15" s="12">
        <f t="shared" si="3"/>
        <v>0</v>
      </c>
      <c r="M15" s="12">
        <v>0.85</v>
      </c>
      <c r="N15" s="13">
        <v>0.81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">
        <v>37</v>
      </c>
      <c r="B16" s="11" t="s">
        <v>49</v>
      </c>
      <c r="C16" s="11" t="s">
        <v>48</v>
      </c>
      <c r="D16" s="11" t="s">
        <v>36</v>
      </c>
      <c r="E16" s="11">
        <v>26</v>
      </c>
      <c r="F16" s="11">
        <v>24</v>
      </c>
      <c r="G16" s="11"/>
      <c r="H16" s="12">
        <v>0.92</v>
      </c>
      <c r="I16" s="11">
        <v>2</v>
      </c>
      <c r="J16" s="12">
        <v>0.08</v>
      </c>
      <c r="K16" s="11"/>
      <c r="L16" s="12">
        <v>0</v>
      </c>
      <c r="M16" s="12">
        <v>0.86</v>
      </c>
      <c r="N16" s="13">
        <v>0.65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">
        <v>38</v>
      </c>
      <c r="B17" s="11" t="s">
        <v>46</v>
      </c>
      <c r="C17" s="11" t="s">
        <v>40</v>
      </c>
      <c r="D17" s="11" t="str">
        <f>'1'!D15</f>
        <v>DLA</v>
      </c>
      <c r="E17" s="11">
        <v>14</v>
      </c>
      <c r="F17" s="11">
        <v>14</v>
      </c>
      <c r="G17" s="11"/>
      <c r="H17" s="12">
        <f t="shared" ref="H17" si="4">F17/E17</f>
        <v>1</v>
      </c>
      <c r="I17" s="11">
        <f t="shared" ref="I17" si="5">(E17-SUM(F17:G17))-K17</f>
        <v>0</v>
      </c>
      <c r="J17" s="12">
        <f t="shared" ref="J17" si="6">I17/E17</f>
        <v>0</v>
      </c>
      <c r="K17" s="11"/>
      <c r="L17" s="12">
        <f t="shared" ref="L17" si="7">K17/E17</f>
        <v>0</v>
      </c>
      <c r="M17" s="12">
        <v>0.85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">
        <v>38</v>
      </c>
      <c r="B18" s="11" t="s">
        <v>49</v>
      </c>
      <c r="C18" s="11" t="s">
        <v>40</v>
      </c>
      <c r="D18" s="11" t="s">
        <v>36</v>
      </c>
      <c r="E18" s="11">
        <v>14</v>
      </c>
      <c r="F18" s="11">
        <v>7</v>
      </c>
      <c r="G18" s="11"/>
      <c r="H18" s="12">
        <v>0.5</v>
      </c>
      <c r="I18" s="11">
        <v>7</v>
      </c>
      <c r="J18" s="12">
        <v>0.5</v>
      </c>
      <c r="K18" s="11"/>
      <c r="L18" s="12">
        <v>0</v>
      </c>
      <c r="M18" s="12">
        <v>0.46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tr">
        <f>'1'!A16</f>
        <v>MEZCLA DE MERCADOTECNIA</v>
      </c>
      <c r="B19" s="11" t="s">
        <v>50</v>
      </c>
      <c r="C19" s="11" t="str">
        <f>'1'!C16</f>
        <v>505B</v>
      </c>
      <c r="D19" s="11" t="str">
        <f>'1'!D16</f>
        <v>DLA</v>
      </c>
      <c r="E19" s="11">
        <f>'1'!E16</f>
        <v>14</v>
      </c>
      <c r="F19" s="11">
        <v>13</v>
      </c>
      <c r="G19" s="11"/>
      <c r="H19" s="12">
        <f t="shared" si="0"/>
        <v>0.9285714285714286</v>
      </c>
      <c r="I19" s="11">
        <f t="shared" si="1"/>
        <v>1</v>
      </c>
      <c r="J19" s="12">
        <f t="shared" si="2"/>
        <v>7.1428571428571425E-2</v>
      </c>
      <c r="K19" s="11"/>
      <c r="L19" s="12">
        <f t="shared" si="3"/>
        <v>0</v>
      </c>
      <c r="M19" s="12">
        <v>0.81</v>
      </c>
      <c r="N19" s="13">
        <v>0.93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 t="str">
        <f>'1'!A17</f>
        <v>MEZCLA DE MERCADOTECNIA</v>
      </c>
      <c r="B20" s="11" t="s">
        <v>46</v>
      </c>
      <c r="C20" s="11" t="s">
        <v>41</v>
      </c>
      <c r="D20" s="11" t="s">
        <v>36</v>
      </c>
      <c r="E20" s="11">
        <v>20</v>
      </c>
      <c r="F20" s="11">
        <v>19</v>
      </c>
      <c r="G20" s="11"/>
      <c r="H20" s="12">
        <v>0.95</v>
      </c>
      <c r="I20" s="11">
        <v>1</v>
      </c>
      <c r="J20" s="12">
        <v>0.05</v>
      </c>
      <c r="K20" s="11"/>
      <c r="L20" s="12">
        <v>0</v>
      </c>
      <c r="M20" s="12">
        <v>0.83</v>
      </c>
      <c r="N20" s="13">
        <v>0.6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 t="str">
        <f>'1'!A17</f>
        <v>MEZCLA DE MERCADOTECNIA</v>
      </c>
      <c r="B21" s="11" t="s">
        <v>49</v>
      </c>
      <c r="C21" s="11" t="str">
        <f>'1'!C17</f>
        <v>505C</v>
      </c>
      <c r="D21" s="11" t="str">
        <f>'1'!D17</f>
        <v>DLA</v>
      </c>
      <c r="E21" s="11">
        <f>'1'!E17</f>
        <v>20</v>
      </c>
      <c r="F21" s="11">
        <v>6</v>
      </c>
      <c r="G21" s="11"/>
      <c r="H21" s="12">
        <f t="shared" si="0"/>
        <v>0.3</v>
      </c>
      <c r="I21" s="11">
        <f t="shared" si="1"/>
        <v>14</v>
      </c>
      <c r="J21" s="12">
        <f t="shared" si="2"/>
        <v>0.7</v>
      </c>
      <c r="K21" s="11"/>
      <c r="L21" s="12">
        <f t="shared" si="3"/>
        <v>0</v>
      </c>
      <c r="M21" s="12">
        <v>0.28000000000000003</v>
      </c>
      <c r="N21" s="13">
        <v>0.3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 t="s">
        <v>38</v>
      </c>
      <c r="B22" s="11" t="s">
        <v>50</v>
      </c>
      <c r="C22" s="11" t="s">
        <v>41</v>
      </c>
      <c r="D22" s="11" t="s">
        <v>36</v>
      </c>
      <c r="E22" s="11">
        <v>20</v>
      </c>
      <c r="F22" s="11">
        <v>14</v>
      </c>
      <c r="G22" s="11"/>
      <c r="H22" s="12">
        <v>0.7</v>
      </c>
      <c r="I22" s="11">
        <v>6</v>
      </c>
      <c r="J22" s="12">
        <v>0.3</v>
      </c>
      <c r="K22" s="11"/>
      <c r="L22" s="12">
        <v>0</v>
      </c>
      <c r="M22" s="12">
        <v>0.61</v>
      </c>
      <c r="N22" s="13">
        <v>0.7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 x14ac:dyDescent="0.25">
      <c r="A23" s="11" t="str">
        <f>'1'!A18</f>
        <v>DISEÑO DE PRODUCTOS TURISTICOS ALTERNATIVOS</v>
      </c>
      <c r="B23" s="21" t="s">
        <v>49</v>
      </c>
      <c r="C23" s="11" t="str">
        <f>'1'!C18</f>
        <v>705A</v>
      </c>
      <c r="D23" s="11" t="str">
        <f>'1'!D18</f>
        <v>DLA</v>
      </c>
      <c r="E23" s="11">
        <f>'1'!E18</f>
        <v>33</v>
      </c>
      <c r="F23" s="11">
        <v>33</v>
      </c>
      <c r="G23" s="11"/>
      <c r="H23" s="12">
        <f t="shared" si="0"/>
        <v>1</v>
      </c>
      <c r="I23" s="11">
        <f t="shared" si="1"/>
        <v>0</v>
      </c>
      <c r="J23" s="12">
        <f t="shared" si="2"/>
        <v>0</v>
      </c>
      <c r="K23" s="11"/>
      <c r="L23" s="12">
        <f t="shared" si="3"/>
        <v>0</v>
      </c>
      <c r="M23" s="12">
        <v>0.99</v>
      </c>
      <c r="N23" s="13">
        <v>0.91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 t="s">
        <v>25</v>
      </c>
      <c r="B26" s="16" t="s">
        <v>26</v>
      </c>
      <c r="C26" s="16" t="s">
        <v>26</v>
      </c>
      <c r="D26" s="16" t="s">
        <v>26</v>
      </c>
      <c r="E26" s="16">
        <f>SUM(E14:E25)</f>
        <v>205</v>
      </c>
      <c r="F26" s="16">
        <f>SUM(F14:F25)</f>
        <v>171</v>
      </c>
      <c r="G26" s="16">
        <f>SUM(G14:G25)</f>
        <v>0</v>
      </c>
      <c r="H26" s="17">
        <f>SUM(F26:G26)/E26</f>
        <v>0.8341463414634146</v>
      </c>
      <c r="I26" s="16">
        <f t="shared" si="1"/>
        <v>34</v>
      </c>
      <c r="J26" s="17">
        <f t="shared" si="2"/>
        <v>0.16585365853658537</v>
      </c>
      <c r="K26" s="16">
        <f>SUM(K14:K25)</f>
        <v>0</v>
      </c>
      <c r="L26" s="17">
        <f t="shared" si="3"/>
        <v>0</v>
      </c>
      <c r="M26" s="16">
        <f>AVERAGE(M14:M25)</f>
        <v>0.74600000000000011</v>
      </c>
      <c r="N26" s="18">
        <f>AVERAGE(N14:N25)</f>
        <v>0.66799999999999993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28" t="s">
        <v>27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0" t="s">
        <v>28</v>
      </c>
      <c r="C31" s="29"/>
      <c r="D31" s="29"/>
      <c r="E31" s="1"/>
      <c r="F31" s="1"/>
      <c r="G31" s="31" t="s">
        <v>29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35" t="s">
        <v>30</v>
      </c>
      <c r="B33" s="29"/>
      <c r="C33" s="8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25" t="s">
        <v>51</v>
      </c>
      <c r="C35" s="26"/>
      <c r="D35" s="26"/>
      <c r="E35" s="20"/>
      <c r="F35" s="20"/>
      <c r="G35" s="25" t="s">
        <v>45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topLeftCell="A26" workbookViewId="0">
      <selection activeCell="G31" sqref="G31:J3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12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1" t="str">
        <f>'1'!A14</f>
        <v>TEORÍA GENERAL DE LA ADMINISTRACIÓN</v>
      </c>
      <c r="B14" s="11" t="s">
        <v>49</v>
      </c>
      <c r="C14" s="11" t="str">
        <f>'1'!C14</f>
        <v>105A</v>
      </c>
      <c r="D14" s="11" t="str">
        <f>'1'!D14</f>
        <v>DLA</v>
      </c>
      <c r="E14" s="11">
        <f>'[1]1'!E14</f>
        <v>18</v>
      </c>
      <c r="F14" s="11">
        <v>16</v>
      </c>
      <c r="G14" s="11"/>
      <c r="H14" s="12">
        <f t="shared" ref="H14:H18" si="0">F14/E14</f>
        <v>0.88888888888888884</v>
      </c>
      <c r="I14" s="11">
        <f t="shared" ref="I14:I18" si="1">(E14-SUM(F14:G14))-K14</f>
        <v>2</v>
      </c>
      <c r="J14" s="12">
        <f t="shared" ref="J14:J18" si="2">I14/E14</f>
        <v>0.1111111111111111</v>
      </c>
      <c r="K14" s="11"/>
      <c r="L14" s="12">
        <f t="shared" ref="L14:L18" si="3">K14/E14</f>
        <v>0</v>
      </c>
      <c r="M14" s="12">
        <v>0.82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 t="s">
        <v>50</v>
      </c>
      <c r="C15" s="11" t="str">
        <f>'1'!C15</f>
        <v>305A</v>
      </c>
      <c r="D15" s="11" t="str">
        <f>'1'!D15</f>
        <v>DLA</v>
      </c>
      <c r="E15" s="11">
        <f>'[1]1'!E15</f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0.92</v>
      </c>
      <c r="N15" s="13">
        <v>0.96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 t="s">
        <v>52</v>
      </c>
      <c r="C16" s="11" t="str">
        <f>'1'!C16</f>
        <v>505B</v>
      </c>
      <c r="D16" s="11" t="str">
        <f>'1'!D16</f>
        <v>DLA</v>
      </c>
      <c r="E16" s="11">
        <f>'[1]1'!E16</f>
        <v>14</v>
      </c>
      <c r="F16" s="11">
        <v>13</v>
      </c>
      <c r="G16" s="11"/>
      <c r="H16" s="12">
        <f t="shared" si="0"/>
        <v>0.9285714285714286</v>
      </c>
      <c r="I16" s="11">
        <f t="shared" si="1"/>
        <v>1</v>
      </c>
      <c r="J16" s="12">
        <f t="shared" si="2"/>
        <v>7.1428571428571425E-2</v>
      </c>
      <c r="K16" s="11"/>
      <c r="L16" s="12">
        <f t="shared" si="3"/>
        <v>0</v>
      </c>
      <c r="M16" s="12">
        <v>0.87</v>
      </c>
      <c r="N16" s="13">
        <v>0.79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 t="s">
        <v>52</v>
      </c>
      <c r="C17" s="11" t="str">
        <f>'1'!C17</f>
        <v>505C</v>
      </c>
      <c r="D17" s="11" t="str">
        <f>'1'!D17</f>
        <v>DLA</v>
      </c>
      <c r="E17" s="11">
        <f>'[1]1'!E17</f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0.78</v>
      </c>
      <c r="N17" s="13">
        <v>0.65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 x14ac:dyDescent="0.25">
      <c r="A18" s="11" t="str">
        <f>'1'!A18</f>
        <v>DISEÑO DE PRODUCTOS TURISTICOS ALTERNATIVOS</v>
      </c>
      <c r="B18" s="11" t="s">
        <v>50</v>
      </c>
      <c r="C18" s="11" t="str">
        <f>'1'!C18</f>
        <v>705A</v>
      </c>
      <c r="D18" s="11" t="str">
        <f>'1'!D18</f>
        <v>DLA</v>
      </c>
      <c r="E18" s="11">
        <f>'[1]1'!E18</f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0.98</v>
      </c>
      <c r="N18" s="13">
        <v>0.69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 t="s">
        <v>25</v>
      </c>
      <c r="B22" s="16" t="s">
        <v>26</v>
      </c>
      <c r="C22" s="16" t="s">
        <v>26</v>
      </c>
      <c r="D22" s="16" t="s">
        <v>26</v>
      </c>
      <c r="E22" s="16">
        <f>SUM(E14:E21)</f>
        <v>111</v>
      </c>
      <c r="F22" s="16">
        <f>SUM(F14:F21)</f>
        <v>105</v>
      </c>
      <c r="G22" s="16">
        <f>SUM(G14:G21)</f>
        <v>0</v>
      </c>
      <c r="H22" s="17">
        <f>SUM(F22:G22)/E22</f>
        <v>0.94594594594594594</v>
      </c>
      <c r="I22" s="16">
        <f t="shared" ref="I22" si="4">(E22-SUM(F22:G22))-K22</f>
        <v>6</v>
      </c>
      <c r="J22" s="17">
        <f t="shared" ref="J22" si="5">I22/E22</f>
        <v>5.4054054054054057E-2</v>
      </c>
      <c r="K22" s="16">
        <f>SUM(K14:K21)</f>
        <v>0</v>
      </c>
      <c r="L22" s="17">
        <f t="shared" ref="L22" si="6">K22/E22</f>
        <v>0</v>
      </c>
      <c r="M22" s="23">
        <v>0.91200000000000003</v>
      </c>
      <c r="N22" s="18">
        <f t="shared" ref="N22" si="7">AVERAGE(N14:N21)</f>
        <v>0.77200000000000002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25">
      <c r="A24" s="28" t="s">
        <v>27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0" t="s">
        <v>28</v>
      </c>
      <c r="C27" s="29"/>
      <c r="D27" s="29"/>
      <c r="E27" s="1"/>
      <c r="F27" s="1"/>
      <c r="G27" s="31" t="s">
        <v>29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35" t="s">
        <v>30</v>
      </c>
      <c r="B29" s="29"/>
      <c r="C29" s="8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"/>
      <c r="B31" s="25" t="str">
        <f>B10</f>
        <v>MCA.PATRICIA ELIZABETH DAVID MIROS</v>
      </c>
      <c r="C31" s="26"/>
      <c r="D31" s="26"/>
      <c r="E31" s="20"/>
      <c r="F31" s="20"/>
      <c r="G31" s="25" t="s">
        <v>45</v>
      </c>
      <c r="H31" s="26"/>
      <c r="I31" s="26"/>
      <c r="J31" s="2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1:D31"/>
    <mergeCell ref="A24:N24"/>
    <mergeCell ref="B27:D27"/>
    <mergeCell ref="G27:J27"/>
    <mergeCell ref="B28:D28"/>
    <mergeCell ref="G28:J28"/>
    <mergeCell ref="A29:B29"/>
    <mergeCell ref="E29:H29"/>
    <mergeCell ref="G31:I31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4"/>
  <sheetViews>
    <sheetView tabSelected="1" topLeftCell="A2" workbookViewId="0">
      <selection activeCell="N20" sqref="N20"/>
    </sheetView>
  </sheetViews>
  <sheetFormatPr baseColWidth="10" defaultColWidth="14.42578125" defaultRowHeight="15" customHeight="1" x14ac:dyDescent="0.25"/>
  <cols>
    <col min="1" max="1" width="30.5703125" customWidth="1"/>
    <col min="2" max="2" width="4.7109375" customWidth="1"/>
    <col min="3" max="3" width="5.5703125" customWidth="1"/>
    <col min="4" max="4" width="12.140625" customWidth="1"/>
    <col min="5" max="10" width="7.5703125" customWidth="1"/>
    <col min="11" max="11" width="4.85546875" customWidth="1"/>
    <col min="12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29"/>
      <c r="C6" s="29"/>
      <c r="D6" s="29"/>
      <c r="E6" s="51" t="s">
        <v>32</v>
      </c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 t="s">
        <v>31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5" t="s">
        <v>8</v>
      </c>
      <c r="J8" s="29"/>
      <c r="K8" s="29"/>
      <c r="L8" s="34" t="str">
        <f>'1'!L8</f>
        <v>SEPTIEMBRE 2023-ENERO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MCA.PATRICIA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1" t="s">
        <v>15</v>
      </c>
      <c r="G12" s="42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>
        <v>16</v>
      </c>
      <c r="G14" s="11">
        <v>1</v>
      </c>
      <c r="H14" s="12">
        <v>0.94</v>
      </c>
      <c r="I14" s="11">
        <f t="shared" ref="I14:I18" si="0">(E14-SUM(F14:G14))-K14</f>
        <v>1</v>
      </c>
      <c r="J14" s="12">
        <f t="shared" ref="J14:J18" si="1">I14/E14</f>
        <v>5.5555555555555552E-2</v>
      </c>
      <c r="K14" s="11">
        <v>0</v>
      </c>
      <c r="L14" s="12">
        <f t="shared" ref="L14:L18" si="2">K14/E14</f>
        <v>0</v>
      </c>
      <c r="M14" s="12">
        <v>0.97</v>
      </c>
      <c r="N14" s="13">
        <v>0.83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>
        <v>22</v>
      </c>
      <c r="G15" s="11">
        <v>3</v>
      </c>
      <c r="H15" s="12">
        <v>0.96</v>
      </c>
      <c r="I15" s="11">
        <f t="shared" si="0"/>
        <v>1</v>
      </c>
      <c r="J15" s="12">
        <f t="shared" si="1"/>
        <v>3.8461538461538464E-2</v>
      </c>
      <c r="K15" s="11">
        <v>0</v>
      </c>
      <c r="L15" s="12">
        <f t="shared" si="2"/>
        <v>0</v>
      </c>
      <c r="M15" s="12">
        <v>0.9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>
        <v>11</v>
      </c>
      <c r="G16" s="11">
        <v>3</v>
      </c>
      <c r="H16" s="12">
        <v>1</v>
      </c>
      <c r="I16" s="11">
        <f t="shared" si="0"/>
        <v>0</v>
      </c>
      <c r="J16" s="12">
        <f t="shared" si="1"/>
        <v>0</v>
      </c>
      <c r="K16" s="11">
        <v>0</v>
      </c>
      <c r="L16" s="12">
        <f t="shared" si="2"/>
        <v>0</v>
      </c>
      <c r="M16" s="12">
        <v>0.9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>
        <v>11</v>
      </c>
      <c r="G17" s="11">
        <v>9</v>
      </c>
      <c r="H17" s="12">
        <v>1</v>
      </c>
      <c r="I17" s="11">
        <f t="shared" si="0"/>
        <v>0</v>
      </c>
      <c r="J17" s="12">
        <f t="shared" si="1"/>
        <v>0</v>
      </c>
      <c r="K17" s="11">
        <v>0</v>
      </c>
      <c r="L17" s="12">
        <f t="shared" si="2"/>
        <v>0</v>
      </c>
      <c r="M17" s="12">
        <v>0.86</v>
      </c>
      <c r="N17" s="13">
        <v>0.55000000000000004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5.5" customHeight="1" x14ac:dyDescent="0.25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>
        <v>33</v>
      </c>
      <c r="G18" s="11">
        <v>0</v>
      </c>
      <c r="H18" s="12">
        <f t="shared" ref="H18" si="3">F18/E18</f>
        <v>1</v>
      </c>
      <c r="I18" s="11">
        <f t="shared" si="0"/>
        <v>0</v>
      </c>
      <c r="J18" s="12">
        <f t="shared" si="1"/>
        <v>0</v>
      </c>
      <c r="K18" s="11">
        <v>0</v>
      </c>
      <c r="L18" s="12">
        <f t="shared" si="2"/>
        <v>0</v>
      </c>
      <c r="M18" s="12">
        <v>0.93</v>
      </c>
      <c r="N18" s="13">
        <v>0.88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6.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 t="s">
        <v>25</v>
      </c>
      <c r="B22" s="16" t="s">
        <v>26</v>
      </c>
      <c r="C22" s="16" t="s">
        <v>26</v>
      </c>
      <c r="D22" s="16" t="s">
        <v>26</v>
      </c>
      <c r="E22" s="16">
        <f>SUM(E14:E21)</f>
        <v>111</v>
      </c>
      <c r="F22" s="16">
        <f>SUM(F14:F21)</f>
        <v>93</v>
      </c>
      <c r="G22" s="16">
        <f>SUM(G14:G21)</f>
        <v>16</v>
      </c>
      <c r="H22" s="17">
        <f>SUM(F22:G22)/E22</f>
        <v>0.98198198198198194</v>
      </c>
      <c r="I22" s="16">
        <f t="shared" ref="I22" si="4">(E22-SUM(F22:G22))-K22</f>
        <v>2</v>
      </c>
      <c r="J22" s="17">
        <f t="shared" ref="J22" si="5">I22/E22</f>
        <v>1.8018018018018018E-2</v>
      </c>
      <c r="K22" s="16">
        <f>SUM(K14:K21)</f>
        <v>0</v>
      </c>
      <c r="L22" s="17">
        <f t="shared" ref="L22" si="6">K22/E22</f>
        <v>0</v>
      </c>
      <c r="M22" s="24">
        <v>0.91</v>
      </c>
      <c r="N22" s="18">
        <f>AVERAGE(N14:N21)</f>
        <v>0.73399999999999999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25">
      <c r="A24" s="28" t="s">
        <v>27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0" t="s">
        <v>28</v>
      </c>
      <c r="C27" s="29"/>
      <c r="D27" s="29"/>
      <c r="E27" s="1"/>
      <c r="F27" s="1"/>
      <c r="G27" s="31" t="s">
        <v>29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25">
      <c r="A29" s="35" t="s">
        <v>30</v>
      </c>
      <c r="B29" s="29"/>
      <c r="C29" s="8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5">
      <c r="A31" s="1"/>
      <c r="B31" s="25" t="str">
        <f>B10</f>
        <v>MCA.PATRICIA ELIZABETH DAVID MIROS</v>
      </c>
      <c r="C31" s="26"/>
      <c r="D31" s="26"/>
      <c r="E31" s="20"/>
      <c r="F31" s="20"/>
      <c r="G31" s="25" t="s">
        <v>45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2024-01-23T03:25:43Z</dcterms:modified>
</cp:coreProperties>
</file>