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8_{CAD76C34-5477-400A-8B74-CD757B51CB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2" l="1"/>
  <c r="L21" i="22"/>
  <c r="I21" i="22"/>
  <c r="L18" i="22"/>
  <c r="I18" i="22"/>
  <c r="L16" i="22"/>
  <c r="L14" i="22"/>
  <c r="F28" i="22"/>
  <c r="N20" i="25"/>
  <c r="M20" i="25"/>
  <c r="K20" i="25"/>
  <c r="G20" i="25"/>
  <c r="F20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J15" i="25" s="1"/>
  <c r="D15" i="25"/>
  <c r="C15" i="25"/>
  <c r="A15" i="25"/>
  <c r="J14" i="25"/>
  <c r="D14" i="25"/>
  <c r="C14" i="25"/>
  <c r="A14" i="25"/>
  <c r="B10" i="25"/>
  <c r="B29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I19" i="24"/>
  <c r="J19" i="24" s="1"/>
  <c r="I18" i="24"/>
  <c r="J18" i="24" s="1"/>
  <c r="I17" i="24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D17" i="23"/>
  <c r="C17" i="23"/>
  <c r="A17" i="23"/>
  <c r="E16" i="23"/>
  <c r="I16" i="23" s="1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A27" i="22"/>
  <c r="C27" i="22"/>
  <c r="D27" i="22"/>
  <c r="E27" i="22"/>
  <c r="B10" i="22"/>
  <c r="B37" i="22" s="1"/>
  <c r="L8" i="22"/>
  <c r="H8" i="22"/>
  <c r="E8" i="22"/>
  <c r="N28" i="22"/>
  <c r="M28" i="22"/>
  <c r="K28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L14" i="10"/>
  <c r="I27" i="22" l="1"/>
  <c r="L14" i="25"/>
  <c r="L15" i="25"/>
  <c r="L16" i="25"/>
  <c r="L17" i="25"/>
  <c r="H14" i="25"/>
  <c r="H15" i="25"/>
  <c r="H16" i="25"/>
  <c r="H17" i="25"/>
  <c r="E20" i="25"/>
  <c r="L14" i="24"/>
  <c r="L15" i="24"/>
  <c r="L16" i="24"/>
  <c r="L17" i="24"/>
  <c r="L18" i="24"/>
  <c r="L19" i="24"/>
  <c r="H14" i="24"/>
  <c r="H15" i="24"/>
  <c r="H16" i="24"/>
  <c r="H17" i="24"/>
  <c r="H18" i="24"/>
  <c r="H19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L28" i="10"/>
  <c r="J20" i="25" l="1"/>
  <c r="L20" i="25"/>
  <c r="H20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<sst xmlns="http://schemas.openxmlformats.org/spreadsheetml/2006/main" count="247" uniqueCount="57">
  <si>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</si>
  <si>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</si>
  <si>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</si>
  <si>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</si>
  <si>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</si>
  <si>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</si>
  <si>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</si>
  <si>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</si>
  <si>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</si>
  <si>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</si>
  <si>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</si>
  <si>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</si>
  <si>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</si>
  <si>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</si>
  <si>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</si>
  <si>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</si>
  <si>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</si>
  <si>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</si>
  <si>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</si>
  <si>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</si>
  <si>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</si>
  <si>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</si>
  <si>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</si>
  <si>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</si>
  <si>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</si>
  <si>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</si>
  <si>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</si>
  <si>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</si>
  <si>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</si>
  <si>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</si>
  <si>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</si>
  <si>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</si>
  <si>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L.A.E. RENATA RAMOS MORENO</t>
  </si>
  <si>
    <t>L.C. MANUEL DE JESUS CANO BUSTAMANTE</t>
  </si>
  <si>
    <t>DLA</t>
  </si>
  <si>
    <t>ECONOMIA</t>
  </si>
  <si>
    <t>301 A</t>
  </si>
  <si>
    <t>II</t>
  </si>
  <si>
    <t>III</t>
  </si>
  <si>
    <t>IV</t>
  </si>
  <si>
    <t>S/E</t>
  </si>
  <si>
    <t>V</t>
  </si>
  <si>
    <t xml:space="preserve"> 301 A</t>
  </si>
  <si>
    <t>Sep.2023-Enero 2024</t>
  </si>
  <si>
    <t>ECONOMIA INTERNACIONAL</t>
  </si>
  <si>
    <t>SISTEMAS DE INFORMACION DE MERCADOTECNIA</t>
  </si>
  <si>
    <t>TALLER DE ETICA</t>
  </si>
  <si>
    <t>GESTION FINANCIERA PARA LOS PROYECTOS DE INNOVACIÓN</t>
  </si>
  <si>
    <t>605 A</t>
  </si>
  <si>
    <t>105 B</t>
  </si>
  <si>
    <t>705 B</t>
  </si>
  <si>
    <t>307C</t>
  </si>
  <si>
    <t>IGEM</t>
  </si>
  <si>
    <t>MARCO LEGAL DE LAS ORGANIZACIONES</t>
  </si>
  <si>
    <t xml:space="preserve">605 A </t>
  </si>
  <si>
    <t xml:space="preserve">105 B </t>
  </si>
  <si>
    <t>307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</si>
</sst>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9" zoomScale="85" zoomScaleNormal="85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44</v>
      </c>
      <c r="B14" s="9" t="s">
        <v>21</v>
      </c>
      <c r="C14" s="9" t="s">
        <v>48</v>
      </c>
      <c r="D14" s="9" t="s">
        <v>34</v>
      </c>
      <c r="E14" s="9">
        <v>10</v>
      </c>
      <c r="F14" s="9">
        <v>10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85.8</v>
      </c>
      <c r="N14" s="15">
        <v>0.6</v>
      </c>
    </row>
    <row r="15" spans="1:14" s="11" customFormat="1" ht="25.5" x14ac:dyDescent="0.2">
      <c r="A15" s="8" t="s">
        <v>45</v>
      </c>
      <c r="B15" s="9" t="s">
        <v>21</v>
      </c>
      <c r="C15" s="9" t="s">
        <v>48</v>
      </c>
      <c r="D15" s="9" t="s">
        <v>34</v>
      </c>
      <c r="E15" s="9">
        <v>7</v>
      </c>
      <c r="F15" s="9">
        <v>7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90.5</v>
      </c>
      <c r="N15" s="15">
        <v>0.71</v>
      </c>
    </row>
    <row r="16" spans="1:14" s="11" customFormat="1" ht="25.5" x14ac:dyDescent="0.2">
      <c r="A16" s="8" t="s">
        <v>46</v>
      </c>
      <c r="B16" s="9" t="s">
        <v>21</v>
      </c>
      <c r="C16" s="9" t="s">
        <v>49</v>
      </c>
      <c r="D16" s="9" t="s">
        <v>34</v>
      </c>
      <c r="E16" s="9">
        <v>30</v>
      </c>
      <c r="F16" s="9">
        <v>30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73.2</v>
      </c>
      <c r="N16" s="15">
        <v>0.43</v>
      </c>
    </row>
    <row r="17" spans="1:14" s="11" customFormat="1" ht="25.5" x14ac:dyDescent="0.2">
      <c r="A17" s="8" t="s">
        <v>53</v>
      </c>
      <c r="B17" s="9" t="s">
        <v>21</v>
      </c>
      <c r="C17" s="9" t="s">
        <v>51</v>
      </c>
      <c r="D17" s="9" t="s">
        <v>52</v>
      </c>
      <c r="E17" s="9">
        <v>15</v>
      </c>
      <c r="F17" s="9">
        <v>15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90</v>
      </c>
      <c r="N17" s="15">
        <v>1</v>
      </c>
    </row>
    <row r="18" spans="1:14" s="11" customFormat="1" ht="25.5" x14ac:dyDescent="0.2">
      <c r="A18" s="8" t="s">
        <v>47</v>
      </c>
      <c r="B18" s="9" t="s">
        <v>21</v>
      </c>
      <c r="C18" s="9" t="s">
        <v>50</v>
      </c>
      <c r="D18" s="9" t="s">
        <v>34</v>
      </c>
      <c r="E18" s="9">
        <v>4</v>
      </c>
      <c r="F18" s="9">
        <v>4</v>
      </c>
      <c r="G18" s="9"/>
      <c r="H18" s="10"/>
      <c r="I18" s="9">
        <f t="shared" si="1"/>
        <v>0</v>
      </c>
      <c r="J18" s="10"/>
      <c r="K18" s="9">
        <v>0</v>
      </c>
      <c r="L18" s="10">
        <v>0</v>
      </c>
      <c r="M18" s="9">
        <v>84.25</v>
      </c>
      <c r="N18" s="15">
        <v>0.75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66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84.75</v>
      </c>
      <c r="N28" s="19">
        <f>AVERAGE(N14:N27)</f>
        <v>0.69800000000000006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85" zoomScaleNormal="85" zoomScaleSheetLayoutView="100" workbookViewId="0">
      <selection activeCell="A14" sqref="A14: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Sep.2023-Enero 2024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44</v>
      </c>
      <c r="B14" s="9" t="s">
        <v>37</v>
      </c>
      <c r="C14" s="9" t="s">
        <v>48</v>
      </c>
      <c r="D14" s="9" t="s">
        <v>34</v>
      </c>
      <c r="E14" s="9">
        <v>10</v>
      </c>
      <c r="F14" s="9">
        <v>10</v>
      </c>
      <c r="G14" s="9"/>
      <c r="H14" s="10"/>
      <c r="I14" s="9">
        <v>0</v>
      </c>
      <c r="J14" s="10"/>
      <c r="K14" s="9">
        <v>0</v>
      </c>
      <c r="L14" s="10">
        <f t="shared" ref="L14:L23" si="0">K14/E14</f>
        <v>0</v>
      </c>
      <c r="M14" s="9">
        <v>79.8</v>
      </c>
      <c r="N14" s="15">
        <v>0.6</v>
      </c>
    </row>
    <row r="15" spans="1:14" s="11" customFormat="1" ht="25.5" x14ac:dyDescent="0.2">
      <c r="A15" s="8" t="s">
        <v>44</v>
      </c>
      <c r="B15" s="9" t="s">
        <v>38</v>
      </c>
      <c r="C15" s="9" t="s">
        <v>54</v>
      </c>
      <c r="D15" s="9" t="s">
        <v>34</v>
      </c>
      <c r="E15" s="9">
        <v>10</v>
      </c>
      <c r="F15" s="9">
        <v>10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79.8</v>
      </c>
      <c r="N15" s="15">
        <v>0.6</v>
      </c>
    </row>
    <row r="16" spans="1:14" s="11" customFormat="1" ht="25.5" x14ac:dyDescent="0.2">
      <c r="A16" s="8" t="s">
        <v>45</v>
      </c>
      <c r="B16" s="9" t="s">
        <v>37</v>
      </c>
      <c r="C16" s="9" t="s">
        <v>48</v>
      </c>
      <c r="D16" s="9" t="s">
        <v>34</v>
      </c>
      <c r="E16" s="9">
        <v>7</v>
      </c>
      <c r="F16" s="9">
        <v>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86.2</v>
      </c>
      <c r="N16" s="15">
        <v>0.85</v>
      </c>
    </row>
    <row r="17" spans="1:14" s="11" customFormat="1" ht="25.5" x14ac:dyDescent="0.2">
      <c r="A17" s="8" t="s">
        <v>45</v>
      </c>
      <c r="B17" s="9" t="s">
        <v>38</v>
      </c>
      <c r="C17" s="9" t="s">
        <v>48</v>
      </c>
      <c r="D17" s="9" t="s">
        <v>34</v>
      </c>
      <c r="E17" s="9">
        <v>7</v>
      </c>
      <c r="F17" s="9">
        <v>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86.2</v>
      </c>
      <c r="N17" s="15">
        <v>0.85</v>
      </c>
    </row>
    <row r="18" spans="1:14" s="11" customFormat="1" ht="25.5" x14ac:dyDescent="0.2">
      <c r="A18" s="8" t="s">
        <v>46</v>
      </c>
      <c r="B18" s="9" t="s">
        <v>37</v>
      </c>
      <c r="C18" s="9" t="s">
        <v>49</v>
      </c>
      <c r="D18" s="9" t="s">
        <v>34</v>
      </c>
      <c r="E18" s="9">
        <v>30</v>
      </c>
      <c r="F18" s="9">
        <v>27</v>
      </c>
      <c r="G18" s="9"/>
      <c r="H18" s="10"/>
      <c r="I18" s="9">
        <f t="shared" ref="I18:I23" si="1">(E18-SUM(F18:G18))-K18</f>
        <v>3</v>
      </c>
      <c r="J18" s="10"/>
      <c r="K18" s="9">
        <v>0</v>
      </c>
      <c r="L18" s="10">
        <f t="shared" si="0"/>
        <v>0</v>
      </c>
      <c r="M18" s="9">
        <v>75.3</v>
      </c>
      <c r="N18" s="15">
        <v>0.9</v>
      </c>
    </row>
    <row r="19" spans="1:14" s="11" customFormat="1" ht="25.5" x14ac:dyDescent="0.2">
      <c r="A19" s="8" t="s">
        <v>46</v>
      </c>
      <c r="B19" s="9" t="s">
        <v>38</v>
      </c>
      <c r="C19" s="9" t="s">
        <v>55</v>
      </c>
      <c r="D19" s="9" t="s">
        <v>34</v>
      </c>
      <c r="E19" s="9">
        <v>30</v>
      </c>
      <c r="F19" s="9">
        <v>27</v>
      </c>
      <c r="G19" s="9"/>
      <c r="H19" s="10"/>
      <c r="I19" s="9">
        <v>3</v>
      </c>
      <c r="J19" s="10"/>
      <c r="K19" s="9">
        <v>0</v>
      </c>
      <c r="L19" s="10">
        <v>0</v>
      </c>
      <c r="M19" s="9">
        <v>75.3</v>
      </c>
      <c r="N19" s="15">
        <v>0.9</v>
      </c>
    </row>
    <row r="20" spans="1:14" s="11" customFormat="1" ht="25.5" x14ac:dyDescent="0.2">
      <c r="A20" s="8" t="s">
        <v>53</v>
      </c>
      <c r="B20" s="9" t="s">
        <v>37</v>
      </c>
      <c r="C20" s="9" t="s">
        <v>56</v>
      </c>
      <c r="D20" s="9" t="s">
        <v>52</v>
      </c>
      <c r="E20" s="9">
        <v>15</v>
      </c>
      <c r="F20" s="9">
        <v>15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92.6</v>
      </c>
      <c r="N20" s="15">
        <v>0.93</v>
      </c>
    </row>
    <row r="21" spans="1:14" s="11" customFormat="1" ht="25.5" x14ac:dyDescent="0.2">
      <c r="A21" s="8" t="s">
        <v>53</v>
      </c>
      <c r="B21" s="9" t="s">
        <v>38</v>
      </c>
      <c r="C21" s="9" t="s">
        <v>51</v>
      </c>
      <c r="D21" s="9" t="s">
        <v>52</v>
      </c>
      <c r="E21" s="9">
        <v>15</v>
      </c>
      <c r="F21" s="9">
        <v>15</v>
      </c>
      <c r="G21" s="9"/>
      <c r="H21" s="10"/>
      <c r="I21" s="9">
        <f t="shared" si="1"/>
        <v>0</v>
      </c>
      <c r="J21" s="10"/>
      <c r="K21" s="9">
        <v>0</v>
      </c>
      <c r="L21" s="10">
        <f t="shared" si="0"/>
        <v>0</v>
      </c>
      <c r="M21" s="9">
        <v>92.6</v>
      </c>
      <c r="N21" s="15">
        <v>0.93</v>
      </c>
    </row>
    <row r="22" spans="1:14" s="11" customFormat="1" ht="25.5" x14ac:dyDescent="0.2">
      <c r="A22" s="8" t="s">
        <v>47</v>
      </c>
      <c r="B22" s="9" t="s">
        <v>37</v>
      </c>
      <c r="C22" s="9" t="s">
        <v>50</v>
      </c>
      <c r="D22" s="9" t="s">
        <v>34</v>
      </c>
      <c r="E22" s="9">
        <v>4</v>
      </c>
      <c r="F22" s="9">
        <v>4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79.5</v>
      </c>
      <c r="N22" s="15">
        <v>0.75</v>
      </c>
    </row>
    <row r="23" spans="1:14" s="11" customFormat="1" ht="25.5" x14ac:dyDescent="0.2">
      <c r="A23" s="8" t="s">
        <v>47</v>
      </c>
      <c r="B23" s="9" t="s">
        <v>38</v>
      </c>
      <c r="C23" s="9" t="s">
        <v>50</v>
      </c>
      <c r="D23" s="9" t="s">
        <v>34</v>
      </c>
      <c r="E23" s="9">
        <v>4</v>
      </c>
      <c r="F23" s="9">
        <v>4</v>
      </c>
      <c r="G23" s="9"/>
      <c r="H23" s="10"/>
      <c r="I23" s="9">
        <f t="shared" si="1"/>
        <v>0</v>
      </c>
      <c r="J23" s="10"/>
      <c r="K23" s="9">
        <v>0</v>
      </c>
      <c r="L23" s="10">
        <v>0</v>
      </c>
      <c r="M23" s="9">
        <v>79.5</v>
      </c>
      <c r="N23" s="15">
        <v>0.75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ref="I22:I27" si="2">(E27-SUM(F27:G27))-K27</f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SUM(F14:F20)</f>
        <v>103</v>
      </c>
      <c r="G28" s="17"/>
      <c r="H28" s="18"/>
      <c r="I28" s="17"/>
      <c r="J28" s="18"/>
      <c r="K28" s="17">
        <f>SUM(K14:K27)</f>
        <v>0</v>
      </c>
      <c r="L28" s="18">
        <f t="shared" ref="L14:L28" si="3">K28/E28</f>
        <v>0</v>
      </c>
      <c r="M28" s="17">
        <f>AVERAGE(M14:M27)</f>
        <v>82.68</v>
      </c>
      <c r="N28" s="19">
        <f>AVERAGE(N14:N27)</f>
        <v>0.80599999999999983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Sep.2023-Enero 2024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ECONOMIA INTERNACIONAL</v>
      </c>
      <c r="B14" s="9" t="s">
        <v>40</v>
      </c>
      <c r="C14" s="9" t="str">
        <f>'1'!C14</f>
        <v>605 A</v>
      </c>
      <c r="D14" s="9" t="str">
        <f>'1'!D14</f>
        <v>DLA</v>
      </c>
      <c r="E14" s="9" t="s">
        <v>25</v>
      </c>
      <c r="F14" s="9"/>
      <c r="G14" s="9"/>
      <c r="H14" s="10" t="e">
        <f t="shared" ref="H14:H27" si="0">F14/E14</f>
        <v>#VALUE!</v>
      </c>
      <c r="I14" s="9" t="e">
        <f t="shared" ref="I14:I28" si="1">(E14-SUM(F14:G14))-K14</f>
        <v>#VALUE!</v>
      </c>
      <c r="J14" s="10" t="e">
        <f t="shared" ref="J14:J28" si="2">I14/E14</f>
        <v>#VALUE!</v>
      </c>
      <c r="K14" s="9"/>
      <c r="L14" s="10" t="e">
        <f t="shared" ref="L14:L28" si="3">K14/E14</f>
        <v>#VALUE!</v>
      </c>
      <c r="M14" s="9"/>
      <c r="N14" s="15"/>
    </row>
    <row r="15" spans="1:14" s="11" customFormat="1" ht="25.5" x14ac:dyDescent="0.2">
      <c r="A15" s="9" t="str">
        <f>'1'!A15</f>
        <v>SISTEMAS DE INFORMACION DE MERCADOTECNIA</v>
      </c>
      <c r="B15" s="9" t="s">
        <v>40</v>
      </c>
      <c r="C15" s="9" t="str">
        <f>'1'!C15</f>
        <v>605 A</v>
      </c>
      <c r="D15" s="9" t="str">
        <f>'1'!D15</f>
        <v>DLA</v>
      </c>
      <c r="E15" s="9" t="s">
        <v>25</v>
      </c>
      <c r="F15" s="9"/>
      <c r="G15" s="9"/>
      <c r="H15" s="10" t="e">
        <f t="shared" si="0"/>
        <v>#VALUE!</v>
      </c>
      <c r="I15" s="9" t="e">
        <f t="shared" si="1"/>
        <v>#VALUE!</v>
      </c>
      <c r="J15" s="10" t="e">
        <f t="shared" si="2"/>
        <v>#VALUE!</v>
      </c>
      <c r="K15" s="9"/>
      <c r="L15" s="10" t="e">
        <f t="shared" si="3"/>
        <v>#VALUE!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 t="s">
        <v>39</v>
      </c>
      <c r="C16" s="9" t="str">
        <f>'1'!C16</f>
        <v>105 B</v>
      </c>
      <c r="D16" s="9" t="str">
        <f>'1'!D16</f>
        <v>DLA</v>
      </c>
      <c r="E16" s="9">
        <f>'1'!E16</f>
        <v>30</v>
      </c>
      <c r="F16" s="9">
        <v>5</v>
      </c>
      <c r="G16" s="9"/>
      <c r="H16" s="10">
        <f t="shared" si="0"/>
        <v>0.16666666666666666</v>
      </c>
      <c r="I16" s="9">
        <f t="shared" si="1"/>
        <v>25</v>
      </c>
      <c r="J16" s="10">
        <f t="shared" si="2"/>
        <v>0.83333333333333337</v>
      </c>
      <c r="K16" s="9"/>
      <c r="L16" s="10">
        <f t="shared" si="3"/>
        <v>0</v>
      </c>
      <c r="M16" s="9">
        <v>77</v>
      </c>
      <c r="N16" s="15">
        <v>0.66</v>
      </c>
    </row>
    <row r="17" spans="1:14" s="11" customFormat="1" ht="25.5" x14ac:dyDescent="0.2">
      <c r="A17" s="9" t="str">
        <f>'1'!A17</f>
        <v>MARCO LEGAL DE LAS ORGANIZACIONES</v>
      </c>
      <c r="B17" s="9" t="s">
        <v>40</v>
      </c>
      <c r="C17" s="9" t="str">
        <f>'1'!C17</f>
        <v>307C</v>
      </c>
      <c r="D17" s="9" t="str">
        <f>'1'!D17</f>
        <v>IGEM</v>
      </c>
      <c r="E17" s="9" t="s">
        <v>25</v>
      </c>
      <c r="F17" s="9"/>
      <c r="G17" s="9"/>
      <c r="H17" s="10" t="e">
        <f t="shared" si="0"/>
        <v>#VALUE!</v>
      </c>
      <c r="I17" s="9" t="e">
        <f t="shared" si="1"/>
        <v>#VALUE!</v>
      </c>
      <c r="J17" s="10" t="e">
        <f t="shared" si="2"/>
        <v>#VALUE!</v>
      </c>
      <c r="K17" s="9"/>
      <c r="L17" s="10" t="e">
        <f t="shared" si="3"/>
        <v>#VALUE!</v>
      </c>
      <c r="M17" s="9"/>
      <c r="N17" s="15"/>
    </row>
    <row r="18" spans="1:14" s="11" customFormat="1" ht="25.5" x14ac:dyDescent="0.2">
      <c r="A18" s="9" t="str">
        <f>'1'!A18</f>
        <v>GESTION FINANCIERA PARA LOS PROYECTOS DE INNOVACIÓN</v>
      </c>
      <c r="B18" s="9"/>
      <c r="C18" s="9" t="str">
        <f>'1'!C18</f>
        <v>705 B</v>
      </c>
      <c r="D18" s="9" t="str">
        <f>'1'!D18</f>
        <v>DLA</v>
      </c>
      <c r="E18" s="9">
        <f>'1'!E18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34</v>
      </c>
      <c r="F28" s="17">
        <f>SUM(F14:F27)</f>
        <v>5</v>
      </c>
      <c r="G28" s="17">
        <f>SUM(G14:G27)</f>
        <v>0</v>
      </c>
      <c r="H28" s="18">
        <f>SUM(F28:G28)/E28</f>
        <v>0.14705882352941177</v>
      </c>
      <c r="I28" s="17">
        <f t="shared" si="1"/>
        <v>29</v>
      </c>
      <c r="J28" s="18">
        <f t="shared" si="2"/>
        <v>0.8529411764705882</v>
      </c>
      <c r="K28" s="17">
        <f>SUM(K14:K27)</f>
        <v>0</v>
      </c>
      <c r="L28" s="18">
        <f t="shared" si="3"/>
        <v>0</v>
      </c>
      <c r="M28" s="17">
        <f>AVERAGE(M14:M27)</f>
        <v>77</v>
      </c>
      <c r="N28" s="19">
        <f>AVERAGE(N14:N27)</f>
        <v>0.66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R19" sqref="R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Sep.2023-Enero 2024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ECONOMIA INTERNACIONAL</v>
      </c>
      <c r="B14" s="9" t="s">
        <v>39</v>
      </c>
      <c r="C14" s="9" t="str">
        <f>'1'!C14</f>
        <v>605 A</v>
      </c>
      <c r="D14" s="9" t="str">
        <f>'1'!D14</f>
        <v>DLA</v>
      </c>
      <c r="E14" s="9">
        <f>'1'!E14</f>
        <v>10</v>
      </c>
      <c r="F14" s="9">
        <v>29</v>
      </c>
      <c r="G14" s="9"/>
      <c r="H14" s="10">
        <f t="shared" ref="H14:H19" si="0">F14/E14</f>
        <v>2.9</v>
      </c>
      <c r="I14" s="9">
        <f t="shared" ref="I14:I28" si="1">(E14-SUM(F14:G14))-K14</f>
        <v>-19</v>
      </c>
      <c r="J14" s="10">
        <f t="shared" ref="J14:J28" si="2">I14/E14</f>
        <v>-1.9</v>
      </c>
      <c r="K14" s="9"/>
      <c r="L14" s="10">
        <f t="shared" ref="L14:L28" si="3">K14/E14</f>
        <v>0</v>
      </c>
      <c r="M14" s="9">
        <v>87</v>
      </c>
      <c r="N14" s="15">
        <v>0.78</v>
      </c>
    </row>
    <row r="15" spans="1:14" s="11" customFormat="1" ht="25.5" x14ac:dyDescent="0.2">
      <c r="A15" s="9" t="str">
        <f>'1'!A15</f>
        <v>SISTEMAS DE INFORMACION DE MERCADOTECNIA</v>
      </c>
      <c r="B15" s="9" t="s">
        <v>39</v>
      </c>
      <c r="C15" s="9" t="str">
        <f>'1'!C15</f>
        <v>605 A</v>
      </c>
      <c r="D15" s="9" t="str">
        <f>'1'!D15</f>
        <v>DLA</v>
      </c>
      <c r="E15" s="9">
        <f>'1'!E15</f>
        <v>7</v>
      </c>
      <c r="F15" s="9">
        <v>34</v>
      </c>
      <c r="G15" s="9"/>
      <c r="H15" s="10">
        <f t="shared" si="0"/>
        <v>4.8571428571428568</v>
      </c>
      <c r="I15" s="9">
        <f t="shared" si="1"/>
        <v>-27</v>
      </c>
      <c r="J15" s="10">
        <f t="shared" si="2"/>
        <v>-3.8571428571428572</v>
      </c>
      <c r="K15" s="9"/>
      <c r="L15" s="10">
        <f t="shared" si="3"/>
        <v>0</v>
      </c>
      <c r="M15" s="9">
        <v>92</v>
      </c>
      <c r="N15" s="15">
        <v>0.74</v>
      </c>
    </row>
    <row r="16" spans="1:14" s="11" customFormat="1" ht="25.5" x14ac:dyDescent="0.2">
      <c r="A16" s="9" t="str">
        <f>'1'!A16</f>
        <v>TALLER DE ETICA</v>
      </c>
      <c r="B16" s="9" t="s">
        <v>41</v>
      </c>
      <c r="C16" s="9" t="str">
        <f>'1'!C16</f>
        <v>105 B</v>
      </c>
      <c r="D16" s="9" t="str">
        <f>'1'!D16</f>
        <v>DLA</v>
      </c>
      <c r="E16" s="9">
        <f>'1'!E16</f>
        <v>30</v>
      </c>
      <c r="F16" s="9">
        <v>5</v>
      </c>
      <c r="G16" s="9"/>
      <c r="H16" s="10">
        <f t="shared" si="0"/>
        <v>0.16666666666666666</v>
      </c>
      <c r="I16" s="9">
        <f t="shared" si="1"/>
        <v>25</v>
      </c>
      <c r="J16" s="10">
        <f t="shared" si="2"/>
        <v>0.83333333333333337</v>
      </c>
      <c r="K16" s="9"/>
      <c r="L16" s="10">
        <f t="shared" si="3"/>
        <v>0</v>
      </c>
      <c r="M16" s="9">
        <v>77</v>
      </c>
      <c r="N16" s="15">
        <v>0.83</v>
      </c>
    </row>
    <row r="17" spans="1:14" s="11" customFormat="1" ht="25.5" x14ac:dyDescent="0.2">
      <c r="A17" s="9" t="str">
        <f>'1'!A17</f>
        <v>MARCO LEGAL DE LAS ORGANIZACIONES</v>
      </c>
      <c r="B17" s="9" t="s">
        <v>38</v>
      </c>
      <c r="C17" s="9" t="str">
        <f>'1'!C17</f>
        <v>307C</v>
      </c>
      <c r="D17" s="9" t="str">
        <f>'1'!D17</f>
        <v>IGEM</v>
      </c>
      <c r="E17" s="9">
        <v>21</v>
      </c>
      <c r="F17" s="9">
        <v>21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89</v>
      </c>
      <c r="N17" s="15">
        <v>0.71</v>
      </c>
    </row>
    <row r="18" spans="1:14" s="11" customFormat="1" ht="25.5" x14ac:dyDescent="0.2">
      <c r="A18" s="9" t="s">
        <v>35</v>
      </c>
      <c r="B18" s="9" t="s">
        <v>39</v>
      </c>
      <c r="C18" s="9" t="s">
        <v>42</v>
      </c>
      <c r="D18" s="9" t="s">
        <v>34</v>
      </c>
      <c r="E18" s="9">
        <v>21</v>
      </c>
      <c r="F18" s="9">
        <v>20</v>
      </c>
      <c r="G18" s="9"/>
      <c r="H18" s="10">
        <f t="shared" si="0"/>
        <v>0.95238095238095233</v>
      </c>
      <c r="I18" s="9">
        <f t="shared" si="1"/>
        <v>1</v>
      </c>
      <c r="J18" s="10">
        <f t="shared" si="2"/>
        <v>4.7619047619047616E-2</v>
      </c>
      <c r="K18" s="9"/>
      <c r="L18" s="10">
        <f t="shared" si="3"/>
        <v>0</v>
      </c>
      <c r="M18" s="9">
        <v>88</v>
      </c>
      <c r="N18" s="15">
        <v>0.85</v>
      </c>
    </row>
    <row r="19" spans="1:14" s="11" customFormat="1" ht="25.5" x14ac:dyDescent="0.2">
      <c r="A19" s="9" t="s">
        <v>35</v>
      </c>
      <c r="B19" s="9" t="s">
        <v>41</v>
      </c>
      <c r="C19" s="9" t="s">
        <v>36</v>
      </c>
      <c r="D19" s="9" t="s">
        <v>34</v>
      </c>
      <c r="E19" s="9">
        <v>21</v>
      </c>
      <c r="F19" s="9">
        <v>19</v>
      </c>
      <c r="G19" s="9"/>
      <c r="H19" s="10">
        <f t="shared" si="0"/>
        <v>0.90476190476190477</v>
      </c>
      <c r="I19" s="9">
        <f t="shared" si="1"/>
        <v>2</v>
      </c>
      <c r="J19" s="10">
        <f t="shared" si="2"/>
        <v>9.5238095238095233E-2</v>
      </c>
      <c r="K19" s="9"/>
      <c r="L19" s="10">
        <f t="shared" si="3"/>
        <v>0</v>
      </c>
      <c r="M19" s="9">
        <v>85</v>
      </c>
      <c r="N19" s="15">
        <v>0.81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128</v>
      </c>
      <c r="G28" s="17">
        <f>SUM(G14:G27)</f>
        <v>0</v>
      </c>
      <c r="H28" s="18">
        <f>SUM(F28:G28)/E28</f>
        <v>1.1636363636363636</v>
      </c>
      <c r="I28" s="17">
        <f t="shared" si="1"/>
        <v>-18</v>
      </c>
      <c r="J28" s="18">
        <f t="shared" si="2"/>
        <v>-0.16363636363636364</v>
      </c>
      <c r="K28" s="17">
        <f>SUM(K14:K27)</f>
        <v>0</v>
      </c>
      <c r="L28" s="18">
        <f t="shared" si="3"/>
        <v>0</v>
      </c>
      <c r="M28" s="17">
        <f>AVERAGE(M14:M27)</f>
        <v>86.333333333333329</v>
      </c>
      <c r="N28" s="19">
        <f>AVERAGE(N14:N27)</f>
        <v>0.78666666666666674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topLeftCell="A4" zoomScale="85" zoomScaleNormal="85" zoomScaleSheetLayoutView="100" workbookViewId="0">
      <selection activeCell="Q11" sqref="Q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Sep.2023-Enero 2024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ECONOMIA INTERNACIONAL</v>
      </c>
      <c r="B14" s="9"/>
      <c r="C14" s="9" t="str">
        <f>'1'!C14</f>
        <v>605 A</v>
      </c>
      <c r="D14" s="9" t="str">
        <f>'1'!D14</f>
        <v>DLA</v>
      </c>
      <c r="E14" s="9">
        <v>32</v>
      </c>
      <c r="F14" s="9">
        <v>30</v>
      </c>
      <c r="G14" s="9">
        <v>2</v>
      </c>
      <c r="H14" s="10">
        <f t="shared" ref="H14:H17" si="0">F14/E14</f>
        <v>0.9375</v>
      </c>
      <c r="I14" s="9">
        <v>2</v>
      </c>
      <c r="J14" s="10">
        <f t="shared" ref="J14:J20" si="1">I14/E14</f>
        <v>6.25E-2</v>
      </c>
      <c r="K14" s="9">
        <v>0</v>
      </c>
      <c r="L14" s="10">
        <f t="shared" ref="L14:L20" si="2">K14/E14</f>
        <v>0</v>
      </c>
      <c r="M14" s="9">
        <v>83</v>
      </c>
      <c r="N14" s="15">
        <v>0.75</v>
      </c>
    </row>
    <row r="15" spans="1:14" s="11" customFormat="1" ht="25.5" x14ac:dyDescent="0.2">
      <c r="A15" s="9" t="str">
        <f>'1'!A15</f>
        <v>SISTEMAS DE INFORMACION DE MERCADOTECNIA</v>
      </c>
      <c r="B15" s="9"/>
      <c r="C15" s="9" t="str">
        <f>'1'!C15</f>
        <v>605 A</v>
      </c>
      <c r="D15" s="9" t="str">
        <f>'1'!D15</f>
        <v>DLA</v>
      </c>
      <c r="E15" s="9">
        <f>'1'!E15</f>
        <v>7</v>
      </c>
      <c r="F15" s="9">
        <v>35</v>
      </c>
      <c r="G15" s="9">
        <v>1</v>
      </c>
      <c r="H15" s="10">
        <f t="shared" si="0"/>
        <v>5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93</v>
      </c>
      <c r="N15" s="15">
        <v>0.65</v>
      </c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105 B</v>
      </c>
      <c r="D16" s="9" t="str">
        <f>'1'!D16</f>
        <v>DLA</v>
      </c>
      <c r="E16" s="9">
        <f>'1'!E16</f>
        <v>30</v>
      </c>
      <c r="F16" s="9">
        <v>6</v>
      </c>
      <c r="G16" s="9">
        <v>0</v>
      </c>
      <c r="H16" s="10">
        <f t="shared" si="0"/>
        <v>0.2</v>
      </c>
      <c r="I16" s="9">
        <f t="shared" ref="I16:I17" si="3">(E16-SUM(F16:G16))-K16</f>
        <v>24</v>
      </c>
      <c r="J16" s="10">
        <f t="shared" si="1"/>
        <v>0.8</v>
      </c>
      <c r="K16" s="9">
        <v>0</v>
      </c>
      <c r="L16" s="10">
        <f t="shared" si="2"/>
        <v>0</v>
      </c>
      <c r="M16" s="9">
        <v>81</v>
      </c>
      <c r="N16" s="15">
        <v>0.5</v>
      </c>
    </row>
    <row r="17" spans="1:14" s="11" customFormat="1" ht="25.5" x14ac:dyDescent="0.2">
      <c r="A17" s="9" t="str">
        <f>'1'!A17</f>
        <v>MARCO LEGAL DE LAS ORGANIZACIONES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18</v>
      </c>
      <c r="G17" s="9">
        <v>0</v>
      </c>
      <c r="H17" s="10">
        <f t="shared" si="0"/>
        <v>1.2</v>
      </c>
      <c r="I17" s="9">
        <f t="shared" si="3"/>
        <v>-3</v>
      </c>
      <c r="J17" s="10">
        <f t="shared" si="1"/>
        <v>-0.2</v>
      </c>
      <c r="K17" s="9">
        <v>0</v>
      </c>
      <c r="L17" s="10">
        <f t="shared" si="2"/>
        <v>0</v>
      </c>
      <c r="M17" s="9">
        <v>82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84</v>
      </c>
      <c r="F20" s="17">
        <f>SUM(F14:F19)</f>
        <v>89</v>
      </c>
      <c r="G20" s="17">
        <f>SUM(G14:G19)</f>
        <v>3</v>
      </c>
      <c r="H20" s="18">
        <f>SUM(F20:G20)/E20</f>
        <v>1.0952380952380953</v>
      </c>
      <c r="I20" s="17">
        <v>4</v>
      </c>
      <c r="J20" s="18">
        <f t="shared" si="1"/>
        <v>4.7619047619047616E-2</v>
      </c>
      <c r="K20" s="17">
        <f>SUM(K14:K19)</f>
        <v>0</v>
      </c>
      <c r="L20" s="18">
        <f t="shared" si="2"/>
        <v>0</v>
      </c>
      <c r="M20" s="17">
        <f>AVERAGE(M14:M19)</f>
        <v>84.75</v>
      </c>
      <c r="N20" s="19">
        <f>AVERAGE(N14:N19)</f>
        <v>0.66500000000000004</v>
      </c>
    </row>
    <row r="22" spans="1:14" ht="120" customHeight="1" x14ac:dyDescent="0.2">
      <c r="A22" s="31" t="s">
        <v>26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4" spans="1:14" x14ac:dyDescent="0.2">
      <c r="A24" s="12"/>
    </row>
    <row r="25" spans="1:14" x14ac:dyDescent="0.2">
      <c r="B25" s="25" t="s">
        <v>27</v>
      </c>
      <c r="C25" s="25"/>
      <c r="D25" s="25"/>
      <c r="G25" s="26" t="s">
        <v>28</v>
      </c>
      <c r="H25" s="26"/>
      <c r="I25" s="26"/>
      <c r="J25" s="26"/>
    </row>
    <row r="26" spans="1:14" ht="62.25" customHeight="1" x14ac:dyDescent="0.2">
      <c r="B26" s="27"/>
      <c r="C26" s="27"/>
      <c r="D26" s="27"/>
      <c r="G26" s="28"/>
      <c r="H26" s="28"/>
      <c r="I26" s="28"/>
      <c r="J26" s="28"/>
    </row>
    <row r="27" spans="1:14" hidden="1" x14ac:dyDescent="0.2">
      <c r="A27" s="21" t="e">
        <v>#REF!</v>
      </c>
      <c r="B27" s="21"/>
      <c r="C27" s="6"/>
      <c r="E27" s="21"/>
      <c r="F27" s="21"/>
      <c r="G27" s="21"/>
      <c r="H27" s="21"/>
    </row>
    <row r="28" spans="1:14" hidden="1" x14ac:dyDescent="0.2"/>
    <row r="29" spans="1:14" ht="45" customHeight="1" x14ac:dyDescent="0.2">
      <c r="B29" s="22" t="str">
        <f>B10</f>
        <v>L.A.E. RENATA RAMOS MORENO</v>
      </c>
      <c r="C29" s="22"/>
      <c r="D29" s="22"/>
      <c r="E29" s="13"/>
      <c r="F29" s="13"/>
      <c r="G29" s="22"/>
      <c r="H29" s="22"/>
      <c r="I29" s="22"/>
      <c r="J29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2023-11-08T17:53:34Z</dcterms:modified>
  <cp:category/>
  <cp:contentStatus/>
</cp:coreProperties>
</file>