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294\Documents\SEPT-DIC TEC 2023\ESCOLARIZADO\CALIFIC\"/>
    </mc:Choice>
  </mc:AlternateContent>
  <bookViews>
    <workbookView xWindow="0" yWindow="0" windowWidth="16815" windowHeight="8220"/>
  </bookViews>
  <sheets>
    <sheet name="102A T.E" sheetId="1" r:id="rId1"/>
    <sheet name="102B T.E" sheetId="3" r:id="rId2"/>
    <sheet name="102A D.S" sheetId="4" r:id="rId3"/>
    <sheet name="102B D.S" sheetId="5" r:id="rId4"/>
    <sheet name="101A T.H" sheetId="6" r:id="rId5"/>
    <sheet name="101 C T. H" sheetId="7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7" l="1"/>
  <c r="Q35" i="6" l="1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A9" i="7" l="1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A14" i="7"/>
  <c r="B14" i="7"/>
  <c r="C14" i="7"/>
  <c r="A15" i="7"/>
  <c r="B15" i="7"/>
  <c r="C15" i="7"/>
  <c r="A16" i="7"/>
  <c r="B16" i="7"/>
  <c r="C16" i="7"/>
  <c r="A17" i="7"/>
  <c r="B17" i="7"/>
  <c r="C17" i="7"/>
  <c r="A18" i="7"/>
  <c r="B18" i="7"/>
  <c r="C18" i="7"/>
  <c r="A19" i="7"/>
  <c r="B19" i="7"/>
  <c r="C19" i="7"/>
  <c r="A20" i="7"/>
  <c r="B20" i="7"/>
  <c r="C20" i="7"/>
  <c r="A21" i="7"/>
  <c r="B21" i="7"/>
  <c r="C21" i="7"/>
  <c r="A22" i="7"/>
  <c r="B22" i="7"/>
  <c r="C22" i="7"/>
  <c r="A23" i="7"/>
  <c r="B23" i="7"/>
  <c r="C23" i="7"/>
  <c r="A24" i="7"/>
  <c r="B24" i="7"/>
  <c r="C24" i="7"/>
  <c r="A25" i="7"/>
  <c r="B25" i="7"/>
  <c r="C25" i="7"/>
  <c r="A26" i="7"/>
  <c r="B26" i="7"/>
  <c r="C26" i="7"/>
  <c r="A27" i="7"/>
  <c r="B27" i="7"/>
  <c r="C27" i="7"/>
  <c r="A28" i="7"/>
  <c r="B28" i="7"/>
  <c r="C28" i="7"/>
  <c r="A29" i="7"/>
  <c r="B29" i="7"/>
  <c r="C29" i="7"/>
  <c r="A30" i="7"/>
  <c r="B30" i="7"/>
  <c r="C30" i="7"/>
  <c r="A31" i="7"/>
  <c r="B31" i="7"/>
  <c r="C31" i="7"/>
  <c r="O38" i="7"/>
  <c r="N38" i="7"/>
  <c r="M38" i="7"/>
  <c r="L38" i="7"/>
  <c r="K38" i="7"/>
  <c r="J38" i="7"/>
  <c r="I38" i="7"/>
  <c r="O37" i="7"/>
  <c r="N37" i="7"/>
  <c r="N40" i="7" s="1"/>
  <c r="M37" i="7"/>
  <c r="L37" i="7"/>
  <c r="L40" i="7" s="1"/>
  <c r="K37" i="7"/>
  <c r="J37" i="7"/>
  <c r="I37" i="7"/>
  <c r="O36" i="7"/>
  <c r="O39" i="7" s="1"/>
  <c r="N36" i="7"/>
  <c r="N39" i="7" s="1"/>
  <c r="M36" i="7"/>
  <c r="M39" i="7" s="1"/>
  <c r="L36" i="7"/>
  <c r="L39" i="7" s="1"/>
  <c r="K36" i="7"/>
  <c r="K39" i="7" s="1"/>
  <c r="J36" i="7"/>
  <c r="J39" i="7" s="1"/>
  <c r="I36" i="7"/>
  <c r="I39" i="7" s="1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P56" i="6"/>
  <c r="O56" i="6"/>
  <c r="N56" i="6"/>
  <c r="M56" i="6"/>
  <c r="L56" i="6"/>
  <c r="K56" i="6"/>
  <c r="J56" i="6"/>
  <c r="P55" i="6"/>
  <c r="O55" i="6"/>
  <c r="O58" i="6" s="1"/>
  <c r="N55" i="6"/>
  <c r="M55" i="6"/>
  <c r="M58" i="6" s="1"/>
  <c r="L55" i="6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J40" i="7" l="1"/>
  <c r="K58" i="6"/>
  <c r="L58" i="6"/>
  <c r="N58" i="6"/>
  <c r="P58" i="6"/>
  <c r="J58" i="6"/>
  <c r="Q56" i="6"/>
  <c r="P38" i="7"/>
  <c r="K40" i="7"/>
  <c r="M40" i="7"/>
  <c r="O40" i="7"/>
  <c r="I40" i="7"/>
  <c r="P36" i="7"/>
  <c r="P37" i="7"/>
  <c r="P40" i="7" s="1"/>
  <c r="Q54" i="6"/>
  <c r="Q57" i="6" s="1"/>
  <c r="Q55" i="6"/>
  <c r="D16" i="5"/>
  <c r="B9" i="3"/>
  <c r="B9" i="5" s="1"/>
  <c r="C9" i="3"/>
  <c r="C9" i="5" s="1"/>
  <c r="D9" i="3"/>
  <c r="D9" i="5" s="1"/>
  <c r="B10" i="3"/>
  <c r="B10" i="5" s="1"/>
  <c r="C10" i="3"/>
  <c r="C10" i="5" s="1"/>
  <c r="D10" i="3"/>
  <c r="D10" i="5" s="1"/>
  <c r="B11" i="3"/>
  <c r="B11" i="5" s="1"/>
  <c r="C11" i="3"/>
  <c r="C11" i="5" s="1"/>
  <c r="D11" i="3"/>
  <c r="D11" i="5" s="1"/>
  <c r="B12" i="3"/>
  <c r="B12" i="5" s="1"/>
  <c r="C12" i="3"/>
  <c r="C12" i="5" s="1"/>
  <c r="D12" i="3"/>
  <c r="D12" i="5" s="1"/>
  <c r="B13" i="3"/>
  <c r="B13" i="5" s="1"/>
  <c r="C13" i="3"/>
  <c r="C13" i="5" s="1"/>
  <c r="D13" i="3"/>
  <c r="D13" i="5" s="1"/>
  <c r="B14" i="3"/>
  <c r="B14" i="5" s="1"/>
  <c r="C14" i="3"/>
  <c r="C14" i="5" s="1"/>
  <c r="D14" i="3"/>
  <c r="D14" i="5" s="1"/>
  <c r="B15" i="3"/>
  <c r="B15" i="5" s="1"/>
  <c r="C15" i="3"/>
  <c r="C15" i="5" s="1"/>
  <c r="D15" i="3"/>
  <c r="D15" i="5" s="1"/>
  <c r="B16" i="3"/>
  <c r="B16" i="5" s="1"/>
  <c r="C16" i="3"/>
  <c r="C16" i="5" s="1"/>
  <c r="D16" i="3"/>
  <c r="B17" i="3"/>
  <c r="B17" i="5" s="1"/>
  <c r="C17" i="3"/>
  <c r="C17" i="5" s="1"/>
  <c r="D17" i="3"/>
  <c r="D17" i="5" s="1"/>
  <c r="B18" i="3"/>
  <c r="B18" i="5" s="1"/>
  <c r="C18" i="3"/>
  <c r="C18" i="5" s="1"/>
  <c r="D18" i="3"/>
  <c r="D18" i="5" s="1"/>
  <c r="B19" i="3"/>
  <c r="B19" i="5" s="1"/>
  <c r="C19" i="3"/>
  <c r="C19" i="5" s="1"/>
  <c r="D19" i="3"/>
  <c r="D19" i="5" s="1"/>
  <c r="B20" i="3"/>
  <c r="B20" i="5" s="1"/>
  <c r="C20" i="3"/>
  <c r="C20" i="5" s="1"/>
  <c r="D20" i="3"/>
  <c r="D20" i="5" s="1"/>
  <c r="B21" i="3"/>
  <c r="B21" i="5" s="1"/>
  <c r="C21" i="3"/>
  <c r="C21" i="5" s="1"/>
  <c r="D21" i="3"/>
  <c r="D21" i="5" s="1"/>
  <c r="B22" i="3"/>
  <c r="B22" i="5" s="1"/>
  <c r="C22" i="3"/>
  <c r="C22" i="5" s="1"/>
  <c r="D22" i="3"/>
  <c r="D22" i="5" s="1"/>
  <c r="B23" i="3"/>
  <c r="B23" i="5" s="1"/>
  <c r="C23" i="3"/>
  <c r="C23" i="5" s="1"/>
  <c r="D23" i="3"/>
  <c r="D23" i="5" s="1"/>
  <c r="B24" i="3"/>
  <c r="B24" i="5" s="1"/>
  <c r="C24" i="3"/>
  <c r="C24" i="5" s="1"/>
  <c r="D24" i="3"/>
  <c r="D24" i="5" s="1"/>
  <c r="B25" i="3"/>
  <c r="B25" i="5" s="1"/>
  <c r="C25" i="3"/>
  <c r="C25" i="5" s="1"/>
  <c r="D25" i="3"/>
  <c r="D25" i="5" s="1"/>
  <c r="B26" i="3"/>
  <c r="B26" i="5" s="1"/>
  <c r="C26" i="3"/>
  <c r="C26" i="5" s="1"/>
  <c r="D26" i="3"/>
  <c r="D26" i="5" s="1"/>
  <c r="B27" i="3"/>
  <c r="B27" i="5" s="1"/>
  <c r="C27" i="3"/>
  <c r="C27" i="5" s="1"/>
  <c r="D27" i="3"/>
  <c r="D27" i="5" s="1"/>
  <c r="B28" i="3"/>
  <c r="B28" i="5" s="1"/>
  <c r="C28" i="3"/>
  <c r="C28" i="5" s="1"/>
  <c r="D28" i="3"/>
  <c r="D28" i="5" s="1"/>
  <c r="B29" i="3"/>
  <c r="B29" i="5" s="1"/>
  <c r="C29" i="3"/>
  <c r="C29" i="5" s="1"/>
  <c r="D29" i="3"/>
  <c r="D29" i="5" s="1"/>
  <c r="B30" i="3"/>
  <c r="B30" i="5" s="1"/>
  <c r="C30" i="3"/>
  <c r="C30" i="5" s="1"/>
  <c r="D30" i="3"/>
  <c r="D30" i="5" s="1"/>
  <c r="B31" i="3"/>
  <c r="B31" i="5" s="1"/>
  <c r="C31" i="3"/>
  <c r="C31" i="5" s="1"/>
  <c r="D31" i="3"/>
  <c r="D31" i="5" s="1"/>
  <c r="B32" i="3"/>
  <c r="B32" i="5" s="1"/>
  <c r="C32" i="3"/>
  <c r="C32" i="5" s="1"/>
  <c r="D32" i="3"/>
  <c r="D32" i="5" s="1"/>
  <c r="B33" i="3"/>
  <c r="B33" i="5" s="1"/>
  <c r="C33" i="3"/>
  <c r="C33" i="5" s="1"/>
  <c r="D33" i="3"/>
  <c r="D33" i="5" s="1"/>
  <c r="B34" i="3"/>
  <c r="B34" i="5" s="1"/>
  <c r="C34" i="3"/>
  <c r="C34" i="5" s="1"/>
  <c r="D34" i="3"/>
  <c r="D34" i="5" s="1"/>
  <c r="B35" i="3"/>
  <c r="C35" i="3"/>
  <c r="D35" i="3"/>
  <c r="D35" i="5" s="1"/>
  <c r="B36" i="3"/>
  <c r="C36" i="3"/>
  <c r="D36" i="3"/>
  <c r="D36" i="5" s="1"/>
  <c r="B37" i="3"/>
  <c r="C37" i="3"/>
  <c r="D37" i="3"/>
  <c r="D37" i="5" s="1"/>
  <c r="B38" i="3"/>
  <c r="C38" i="3"/>
  <c r="D38" i="3"/>
  <c r="D38" i="5" s="1"/>
  <c r="B39" i="3"/>
  <c r="C39" i="3"/>
  <c r="D39" i="3"/>
  <c r="D39" i="5" s="1"/>
  <c r="B18" i="1"/>
  <c r="B18" i="4" s="1"/>
  <c r="C18" i="1"/>
  <c r="C18" i="4" s="1"/>
  <c r="D18" i="1"/>
  <c r="D18" i="4" s="1"/>
  <c r="B19" i="1"/>
  <c r="B19" i="4" s="1"/>
  <c r="C19" i="1"/>
  <c r="C19" i="4" s="1"/>
  <c r="D19" i="1"/>
  <c r="D19" i="4" s="1"/>
  <c r="B20" i="1"/>
  <c r="B20" i="4" s="1"/>
  <c r="C20" i="1"/>
  <c r="C20" i="4" s="1"/>
  <c r="D20" i="1"/>
  <c r="D20" i="4" s="1"/>
  <c r="B21" i="1"/>
  <c r="B21" i="4" s="1"/>
  <c r="C21" i="1"/>
  <c r="C21" i="4" s="1"/>
  <c r="D21" i="1"/>
  <c r="D21" i="4" s="1"/>
  <c r="B22" i="1"/>
  <c r="B22" i="4" s="1"/>
  <c r="C22" i="1"/>
  <c r="C22" i="4" s="1"/>
  <c r="D22" i="1"/>
  <c r="D22" i="4" s="1"/>
  <c r="B23" i="1"/>
  <c r="B23" i="4" s="1"/>
  <c r="C23" i="1"/>
  <c r="C23" i="4" s="1"/>
  <c r="D23" i="1"/>
  <c r="D23" i="4" s="1"/>
  <c r="B24" i="1"/>
  <c r="B24" i="4" s="1"/>
  <c r="C24" i="1"/>
  <c r="C24" i="4" s="1"/>
  <c r="D24" i="1"/>
  <c r="D24" i="4" s="1"/>
  <c r="B25" i="1"/>
  <c r="B25" i="4" s="1"/>
  <c r="C25" i="1"/>
  <c r="C25" i="4" s="1"/>
  <c r="D25" i="1"/>
  <c r="D25" i="4" s="1"/>
  <c r="B26" i="1"/>
  <c r="B26" i="4" s="1"/>
  <c r="C26" i="1"/>
  <c r="C26" i="4" s="1"/>
  <c r="D26" i="1"/>
  <c r="D26" i="4" s="1"/>
  <c r="B27" i="1"/>
  <c r="B27" i="4" s="1"/>
  <c r="C27" i="1"/>
  <c r="C27" i="4" s="1"/>
  <c r="D27" i="1"/>
  <c r="D27" i="4" s="1"/>
  <c r="B28" i="1"/>
  <c r="B28" i="4" s="1"/>
  <c r="C28" i="1"/>
  <c r="C28" i="4" s="1"/>
  <c r="D28" i="1"/>
  <c r="D28" i="4" s="1"/>
  <c r="B29" i="1"/>
  <c r="B29" i="4" s="1"/>
  <c r="C29" i="1"/>
  <c r="C29" i="4" s="1"/>
  <c r="D29" i="1"/>
  <c r="D29" i="4" s="1"/>
  <c r="B30" i="1"/>
  <c r="B30" i="4" s="1"/>
  <c r="C30" i="1"/>
  <c r="C30" i="4" s="1"/>
  <c r="D30" i="1"/>
  <c r="D30" i="4" s="1"/>
  <c r="B31" i="1"/>
  <c r="B31" i="4" s="1"/>
  <c r="C31" i="1"/>
  <c r="C31" i="4" s="1"/>
  <c r="D31" i="1"/>
  <c r="D31" i="4" s="1"/>
  <c r="B32" i="1"/>
  <c r="B32" i="4" s="1"/>
  <c r="C32" i="1"/>
  <c r="C32" i="4" s="1"/>
  <c r="D32" i="1"/>
  <c r="D32" i="4" s="1"/>
  <c r="B33" i="1"/>
  <c r="B33" i="4" s="1"/>
  <c r="C33" i="1"/>
  <c r="C33" i="4" s="1"/>
  <c r="D33" i="1"/>
  <c r="D33" i="4" s="1"/>
  <c r="B34" i="1"/>
  <c r="B34" i="4" s="1"/>
  <c r="C34" i="1"/>
  <c r="C34" i="4" s="1"/>
  <c r="D34" i="1"/>
  <c r="D34" i="4" s="1"/>
  <c r="B35" i="1"/>
  <c r="B35" i="4" s="1"/>
  <c r="C35" i="1"/>
  <c r="C35" i="4" s="1"/>
  <c r="D35" i="1"/>
  <c r="D35" i="4" s="1"/>
  <c r="B36" i="1"/>
  <c r="B36" i="4" s="1"/>
  <c r="C36" i="1"/>
  <c r="C36" i="4" s="1"/>
  <c r="D36" i="1"/>
  <c r="D36" i="4" s="1"/>
  <c r="B37" i="1"/>
  <c r="B37" i="4" s="1"/>
  <c r="C37" i="1"/>
  <c r="C37" i="4" s="1"/>
  <c r="D37" i="1"/>
  <c r="D37" i="4" s="1"/>
  <c r="B38" i="1"/>
  <c r="B38" i="4" s="1"/>
  <c r="C38" i="1"/>
  <c r="C38" i="4" s="1"/>
  <c r="D38" i="1"/>
  <c r="D38" i="4" s="1"/>
  <c r="B39" i="1"/>
  <c r="B39" i="4" s="1"/>
  <c r="C39" i="1"/>
  <c r="C39" i="4" s="1"/>
  <c r="D39" i="1"/>
  <c r="D39" i="4" s="1"/>
  <c r="B40" i="1"/>
  <c r="B40" i="4" s="1"/>
  <c r="C40" i="1"/>
  <c r="C40" i="4" s="1"/>
  <c r="D40" i="1"/>
  <c r="D40" i="4" s="1"/>
  <c r="B41" i="1"/>
  <c r="B41" i="4" s="1"/>
  <c r="C41" i="1"/>
  <c r="C41" i="4" s="1"/>
  <c r="D41" i="1"/>
  <c r="D41" i="4" s="1"/>
  <c r="B42" i="1"/>
  <c r="B42" i="4" s="1"/>
  <c r="C42" i="1"/>
  <c r="C42" i="4" s="1"/>
  <c r="D42" i="1"/>
  <c r="D42" i="4" s="1"/>
  <c r="B9" i="1"/>
  <c r="B9" i="4" s="1"/>
  <c r="C9" i="1"/>
  <c r="C9" i="4" s="1"/>
  <c r="D9" i="1"/>
  <c r="D9" i="4" s="1"/>
  <c r="B10" i="1"/>
  <c r="B10" i="4" s="1"/>
  <c r="C10" i="1"/>
  <c r="C10" i="4" s="1"/>
  <c r="D10" i="1"/>
  <c r="D10" i="4" s="1"/>
  <c r="B11" i="1"/>
  <c r="B11" i="4" s="1"/>
  <c r="C11" i="1"/>
  <c r="C11" i="4" s="1"/>
  <c r="D11" i="1"/>
  <c r="D11" i="4" s="1"/>
  <c r="B12" i="1"/>
  <c r="B12" i="4" s="1"/>
  <c r="C12" i="1"/>
  <c r="C12" i="4" s="1"/>
  <c r="D12" i="1"/>
  <c r="D12" i="4" s="1"/>
  <c r="B13" i="1"/>
  <c r="B13" i="4" s="1"/>
  <c r="C13" i="1"/>
  <c r="C13" i="4" s="1"/>
  <c r="D13" i="1"/>
  <c r="D13" i="4" s="1"/>
  <c r="B14" i="1"/>
  <c r="B14" i="4" s="1"/>
  <c r="C14" i="1"/>
  <c r="C14" i="4" s="1"/>
  <c r="D14" i="1"/>
  <c r="D14" i="4" s="1"/>
  <c r="B15" i="1"/>
  <c r="B15" i="4" s="1"/>
  <c r="C15" i="1"/>
  <c r="C15" i="4" s="1"/>
  <c r="D15" i="1"/>
  <c r="D15" i="4" s="1"/>
  <c r="B16" i="1"/>
  <c r="B16" i="4" s="1"/>
  <c r="C16" i="1"/>
  <c r="C16" i="4" s="1"/>
  <c r="D16" i="1"/>
  <c r="D16" i="4" s="1"/>
  <c r="B17" i="1"/>
  <c r="B17" i="4" s="1"/>
  <c r="C17" i="1"/>
  <c r="C17" i="4" s="1"/>
  <c r="D17" i="1"/>
  <c r="D17" i="4" s="1"/>
  <c r="B39" i="5" l="1"/>
  <c r="B39" i="6"/>
  <c r="C38" i="5"/>
  <c r="C38" i="6"/>
  <c r="B37" i="5"/>
  <c r="B37" i="6"/>
  <c r="C36" i="5"/>
  <c r="C36" i="6"/>
  <c r="B35" i="5"/>
  <c r="B35" i="6"/>
  <c r="C39" i="5"/>
  <c r="C39" i="6"/>
  <c r="B38" i="5"/>
  <c r="B38" i="6"/>
  <c r="C37" i="5"/>
  <c r="C37" i="6"/>
  <c r="B36" i="5"/>
  <c r="B36" i="6"/>
  <c r="C35" i="5"/>
  <c r="C35" i="6"/>
  <c r="P39" i="7"/>
  <c r="Q58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9" i="4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9" i="1"/>
  <c r="P56" i="5" l="1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J55" i="5"/>
  <c r="P54" i="5"/>
  <c r="O54" i="5"/>
  <c r="N54" i="5"/>
  <c r="N57" i="5" s="1"/>
  <c r="M54" i="5"/>
  <c r="M57" i="5" s="1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P49" i="4"/>
  <c r="O49" i="4"/>
  <c r="N49" i="4"/>
  <c r="M49" i="4"/>
  <c r="L49" i="4"/>
  <c r="K49" i="4"/>
  <c r="J49" i="4"/>
  <c r="P48" i="4"/>
  <c r="O48" i="4"/>
  <c r="N48" i="4"/>
  <c r="M48" i="4"/>
  <c r="L48" i="4"/>
  <c r="K48" i="4"/>
  <c r="J48" i="4"/>
  <c r="P47" i="4"/>
  <c r="O47" i="4"/>
  <c r="N47" i="4"/>
  <c r="N50" i="4" s="1"/>
  <c r="M47" i="4"/>
  <c r="M50" i="4" s="1"/>
  <c r="L47" i="4"/>
  <c r="K47" i="4"/>
  <c r="J47" i="4"/>
  <c r="J50" i="4" s="1"/>
  <c r="Q46" i="4"/>
  <c r="Q45" i="4"/>
  <c r="Q44" i="4"/>
  <c r="P56" i="3"/>
  <c r="O56" i="3"/>
  <c r="N56" i="3"/>
  <c r="M56" i="3"/>
  <c r="L56" i="3"/>
  <c r="K56" i="3"/>
  <c r="J56" i="3"/>
  <c r="P55" i="3"/>
  <c r="P58" i="3" s="1"/>
  <c r="O55" i="3"/>
  <c r="N55" i="3"/>
  <c r="M55" i="3"/>
  <c r="M58" i="3" s="1"/>
  <c r="L55" i="3"/>
  <c r="L58" i="3" s="1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B40" i="3"/>
  <c r="B40" i="6" s="1"/>
  <c r="Q56" i="3"/>
  <c r="N51" i="4" l="1"/>
  <c r="B41" i="3"/>
  <c r="B41" i="6" s="1"/>
  <c r="B40" i="5"/>
  <c r="M51" i="4"/>
  <c r="O58" i="5"/>
  <c r="K57" i="5"/>
  <c r="L58" i="5"/>
  <c r="P58" i="5"/>
  <c r="K58" i="5"/>
  <c r="O57" i="5"/>
  <c r="L57" i="5"/>
  <c r="P57" i="5"/>
  <c r="Q56" i="5"/>
  <c r="J58" i="5"/>
  <c r="O51" i="4"/>
  <c r="K50" i="4"/>
  <c r="O50" i="4"/>
  <c r="L51" i="4"/>
  <c r="P51" i="4"/>
  <c r="K51" i="4"/>
  <c r="L50" i="4"/>
  <c r="P50" i="4"/>
  <c r="Q49" i="4"/>
  <c r="N58" i="3"/>
  <c r="N57" i="3"/>
  <c r="K58" i="3"/>
  <c r="O58" i="3"/>
  <c r="K57" i="3"/>
  <c r="O57" i="3"/>
  <c r="J57" i="3"/>
  <c r="J58" i="3"/>
  <c r="Q54" i="5"/>
  <c r="Q55" i="5"/>
  <c r="Q58" i="5" s="1"/>
  <c r="J51" i="4"/>
  <c r="Q47" i="4"/>
  <c r="Q48" i="4"/>
  <c r="Q54" i="3"/>
  <c r="Q57" i="3" s="1"/>
  <c r="Q55" i="3"/>
  <c r="Q58" i="3" s="1"/>
  <c r="K55" i="1"/>
  <c r="L55" i="1"/>
  <c r="M55" i="1"/>
  <c r="N55" i="1"/>
  <c r="O55" i="1"/>
  <c r="P55" i="1"/>
  <c r="J55" i="1"/>
  <c r="Q52" i="1"/>
  <c r="K54" i="1"/>
  <c r="L54" i="1"/>
  <c r="M54" i="1"/>
  <c r="N54" i="1"/>
  <c r="O54" i="1"/>
  <c r="P54" i="1"/>
  <c r="K53" i="1"/>
  <c r="L53" i="1"/>
  <c r="M53" i="1"/>
  <c r="N53" i="1"/>
  <c r="O53" i="1"/>
  <c r="P53" i="1"/>
  <c r="J54" i="1"/>
  <c r="J53" i="1"/>
  <c r="B42" i="3" l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41" i="5"/>
  <c r="Q50" i="4"/>
  <c r="Q57" i="5"/>
  <c r="Q51" i="4"/>
  <c r="Q48" i="1"/>
  <c r="Q49" i="1"/>
  <c r="Q50" i="1"/>
  <c r="Q51" i="1"/>
  <c r="B43" i="3" l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42" i="5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40" i="1"/>
  <c r="Q41" i="1"/>
  <c r="Q42" i="1"/>
  <c r="Q43" i="1"/>
  <c r="Q44" i="1"/>
  <c r="Q45" i="1"/>
  <c r="Q46" i="1"/>
  <c r="Q47" i="1"/>
  <c r="K57" i="1"/>
  <c r="L57" i="1"/>
  <c r="M57" i="1"/>
  <c r="N57" i="1"/>
  <c r="O57" i="1"/>
  <c r="P57" i="1"/>
  <c r="K56" i="1"/>
  <c r="L56" i="1"/>
  <c r="M56" i="1"/>
  <c r="N56" i="1"/>
  <c r="O56" i="1"/>
  <c r="P56" i="1"/>
  <c r="J57" i="1"/>
  <c r="J56" i="1"/>
  <c r="Q55" i="1" l="1"/>
  <c r="Q54" i="1"/>
  <c r="Q53" i="1"/>
  <c r="Q57" i="1" l="1"/>
  <c r="Q56" i="1"/>
</calcChain>
</file>

<file path=xl/sharedStrings.xml><?xml version="1.0" encoding="utf-8"?>
<sst xmlns="http://schemas.openxmlformats.org/spreadsheetml/2006/main" count="168" uniqueCount="37">
  <si>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</si>
  <si>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</si>
  <si>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</si>
  <si>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</si>
  <si>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</si>
  <si>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</si>
  <si>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</si>
  <si>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</si>
  <si>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</si>
  <si>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</si>
  <si>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</si>
  <si>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</si>
  <si>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</si>
  <si>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</si>
  <si>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</si>
  <si>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</si>
  <si>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</si>
  <si>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</si>
  <si>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</si>
  <si>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</si>
  <si>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</si>
  <si>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</si>
  <si>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</si>
  <si>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</si>
  <si>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URSULA ORTIZ MARTINEZ</t>
  </si>
  <si>
    <t>URSULA ORTIZ MARTINE</t>
  </si>
  <si>
    <t xml:space="preserve"> URSULA ORTIZ MARTINEZ</t>
  </si>
  <si>
    <t>TALLER DE ÉTICA</t>
  </si>
  <si>
    <t>SEP 23- ENE 24</t>
  </si>
  <si>
    <t>102 A</t>
  </si>
  <si>
    <t>SEP23 - ENE 24</t>
  </si>
  <si>
    <t>102B</t>
  </si>
  <si>
    <t>DESARROLLO SUSTENTABLE</t>
  </si>
  <si>
    <t>DESARROLLO SUTENTABLE</t>
  </si>
  <si>
    <t>TALLER DE HERAMMIENTAS INTELECTUALES</t>
  </si>
  <si>
    <t>101 A</t>
  </si>
  <si>
    <t>101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</si>
</sst>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4" fillId="0" borderId="2" xfId="0" applyFont="1" applyBorder="1" applyAlignment="1">
      <alignment horizontal="left"/>
    </xf>
    <xf numFmtId="1" fontId="4" fillId="0" borderId="2" xfId="0" applyNumberFormat="1" applyFont="1" applyBorder="1" applyAlignment="1">
      <alignment horizontal="center"/>
    </xf>
    <xf numFmtId="1" fontId="0" fillId="0" borderId="2" xfId="0" applyNumberFormat="1" applyBorder="1"/>
    <xf numFmtId="1" fontId="9" fillId="0" borderId="0" xfId="0" applyNumberFormat="1" applyFont="1"/>
    <xf numFmtId="1" fontId="4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center"/>
    </xf>
    <xf numFmtId="1" fontId="0" fillId="0" borderId="0" xfId="0" applyNumberFormat="1"/>
    <xf numFmtId="1" fontId="7" fillId="0" borderId="8" xfId="2" applyNumberFormat="1" applyFont="1" applyFill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left"/>
    </xf>
    <xf numFmtId="1" fontId="4" fillId="0" borderId="0" xfId="0" applyNumberFormat="1" applyFont="1"/>
    <xf numFmtId="1" fontId="10" fillId="0" borderId="2" xfId="2" applyNumberFormat="1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2" xfId="0" applyNumberFormat="1" applyBorder="1" applyAlignment="1"/>
    <xf numFmtId="0" fontId="0" fillId="0" borderId="2" xfId="0" applyBorder="1" applyAlignment="1"/>
    <xf numFmtId="0" fontId="2" fillId="0" borderId="0" xfId="0" applyFont="1" applyAlignment="1">
      <alignment horizontal="center"/>
    </xf>
    <xf numFmtId="1" fontId="4" fillId="0" borderId="5" xfId="0" applyNumberFormat="1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5" xfId="0" applyNumberFormat="1" applyBorder="1" applyAlignment="1"/>
    <xf numFmtId="0" fontId="0" fillId="0" borderId="6" xfId="0" applyBorder="1" applyAlignment="1"/>
    <xf numFmtId="0" fontId="0" fillId="0" borderId="7" xfId="0" applyBorder="1" applyAlignment="1"/>
    <xf numFmtId="1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" fontId="4" fillId="0" borderId="2" xfId="0" applyNumberFormat="1" applyFont="1" applyBorder="1" applyAlignment="1"/>
    <xf numFmtId="0" fontId="4" fillId="0" borderId="2" xfId="0" applyFont="1" applyBorder="1" applyAlignment="1"/>
    <xf numFmtId="1" fontId="7" fillId="0" borderId="9" xfId="2" applyNumberFormat="1" applyFont="1" applyFill="1" applyBorder="1" applyAlignment="1">
      <alignment vertical="top" wrapText="1"/>
    </xf>
    <xf numFmtId="0" fontId="7" fillId="0" borderId="6" xfId="2" applyFont="1" applyFill="1" applyBorder="1" applyAlignment="1">
      <alignment vertical="top" wrapText="1"/>
    </xf>
    <xf numFmtId="0" fontId="7" fillId="0" borderId="7" xfId="2" applyFont="1" applyFill="1" applyBorder="1" applyAlignment="1">
      <alignment vertical="top" wrapText="1"/>
    </xf>
    <xf numFmtId="1" fontId="8" fillId="0" borderId="9" xfId="2" applyNumberFormat="1" applyFont="1" applyFill="1" applyBorder="1" applyAlignment="1">
      <alignment vertical="top" wrapText="1"/>
    </xf>
    <xf numFmtId="0" fontId="8" fillId="0" borderId="6" xfId="2" applyFont="1" applyFill="1" applyBorder="1" applyAlignment="1">
      <alignment vertical="top" wrapText="1"/>
    </xf>
    <xf numFmtId="0" fontId="8" fillId="0" borderId="7" xfId="2" applyFont="1" applyFill="1" applyBorder="1" applyAlignment="1">
      <alignment vertical="top" wrapText="1"/>
    </xf>
    <xf numFmtId="1" fontId="4" fillId="0" borderId="2" xfId="0" applyNumberFormat="1" applyFont="1" applyBorder="1" applyAlignment="1">
      <alignment horizontal="center"/>
    </xf>
    <xf numFmtId="1" fontId="10" fillId="0" borderId="2" xfId="2" applyNumberFormat="1" applyFont="1" applyFill="1" applyBorder="1" applyAlignment="1">
      <alignment vertical="top" wrapText="1"/>
    </xf>
    <xf numFmtId="0" fontId="10" fillId="0" borderId="2" xfId="2" applyFont="1" applyFill="1" applyBorder="1" applyAlignment="1">
      <alignment vertical="top" wrapText="1"/>
    </xf>
    <xf numFmtId="1" fontId="10" fillId="0" borderId="5" xfId="2" applyNumberFormat="1" applyFont="1" applyFill="1" applyBorder="1" applyAlignment="1">
      <alignment vertical="top" wrapText="1"/>
    </xf>
    <xf numFmtId="0" fontId="10" fillId="0" borderId="6" xfId="2" applyFont="1" applyFill="1" applyBorder="1" applyAlignment="1">
      <alignment vertical="top" wrapText="1"/>
    </xf>
    <xf numFmtId="0" fontId="10" fillId="0" borderId="7" xfId="2" applyFont="1" applyFill="1" applyBorder="1" applyAlignment="1">
      <alignment vertical="top" wrapText="1"/>
    </xf>
    <xf numFmtId="1" fontId="10" fillId="2" borderId="2" xfId="2" applyNumberFormat="1" applyFont="1" applyFill="1" applyBorder="1" applyAlignment="1">
      <alignment vertical="top" wrapText="1"/>
    </xf>
    <xf numFmtId="0" fontId="10" fillId="2" borderId="2" xfId="2" applyFont="1" applyFill="1" applyBorder="1" applyAlignment="1">
      <alignment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" fontId="4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10" fillId="4" borderId="5" xfId="2" applyNumberFormat="1" applyFont="1" applyFill="1" applyBorder="1" applyAlignment="1">
      <alignment vertical="top" wrapText="1"/>
    </xf>
    <xf numFmtId="0" fontId="10" fillId="4" borderId="6" xfId="2" applyFont="1" applyFill="1" applyBorder="1" applyAlignment="1">
      <alignment vertical="top" wrapText="1"/>
    </xf>
    <xf numFmtId="0" fontId="10" fillId="4" borderId="7" xfId="2" applyFont="1" applyFill="1" applyBorder="1" applyAlignment="1">
      <alignment vertical="top" wrapText="1"/>
    </xf>
    <xf numFmtId="0" fontId="0" fillId="4" borderId="2" xfId="0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10" fillId="4" borderId="2" xfId="2" applyNumberFormat="1" applyFont="1" applyFill="1" applyBorder="1" applyAlignment="1">
      <alignment vertical="top" wrapText="1"/>
    </xf>
    <xf numFmtId="0" fontId="10" fillId="4" borderId="2" xfId="2" applyFont="1" applyFill="1" applyBorder="1" applyAlignment="1">
      <alignment vertical="top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294/Downloads/102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Table 28"/>
      <sheetName val="Table 29"/>
      <sheetName val="Table 30"/>
      <sheetName val="Table 31"/>
      <sheetName val="Table 32"/>
      <sheetName val="Table 33"/>
      <sheetName val="Table 34"/>
      <sheetName val="Table 35"/>
      <sheetName val="Table 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Table 46"/>
      <sheetName val="Table 47"/>
      <sheetName val="Table 48"/>
      <sheetName val="Table 49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1</v>
          </cell>
          <cell r="B4" t="str">
            <v>231U0087</v>
          </cell>
          <cell r="C4" t="str">
            <v>ANDRADE PONCE DANIEL</v>
          </cell>
        </row>
        <row r="5">
          <cell r="A5">
            <v>2</v>
          </cell>
          <cell r="B5" t="str">
            <v>231U0090</v>
          </cell>
          <cell r="C5" t="str">
            <v>CAMPOS MARTÍNEZ CARLOS ALEXI</v>
          </cell>
        </row>
        <row r="6">
          <cell r="A6">
            <v>3</v>
          </cell>
          <cell r="B6" t="str">
            <v>231U0092</v>
          </cell>
          <cell r="C6" t="str">
            <v>CANELA JIMÉNEZ ERIK</v>
          </cell>
        </row>
        <row r="7">
          <cell r="A7">
            <v>4</v>
          </cell>
          <cell r="B7" t="str">
            <v>231U0094</v>
          </cell>
          <cell r="C7" t="str">
            <v>CARRION CRUZ YURIDIA JETZABETH</v>
          </cell>
        </row>
        <row r="8">
          <cell r="A8">
            <v>5</v>
          </cell>
          <cell r="B8" t="str">
            <v>231U0096</v>
          </cell>
          <cell r="C8" t="str">
            <v>CASTELLANOS COTO RAUL DE JESUS</v>
          </cell>
        </row>
        <row r="9">
          <cell r="A9">
            <v>6</v>
          </cell>
          <cell r="B9" t="str">
            <v>231U0098</v>
          </cell>
          <cell r="C9" t="str">
            <v>COBIX GARCIA JOSE EDUARDO</v>
          </cell>
        </row>
        <row r="10">
          <cell r="A10">
            <v>7</v>
          </cell>
          <cell r="B10" t="str">
            <v>231U0586</v>
          </cell>
          <cell r="C10" t="str">
            <v>CORTEZ JOAQUIN JONATHAN</v>
          </cell>
        </row>
        <row r="11">
          <cell r="A11">
            <v>8</v>
          </cell>
          <cell r="B11" t="str">
            <v>231U0101</v>
          </cell>
          <cell r="C11" t="str">
            <v>CRUZ MARTINEZ DANIEL</v>
          </cell>
        </row>
        <row r="12">
          <cell r="A12">
            <v>9</v>
          </cell>
          <cell r="B12" t="str">
            <v>231U0103</v>
          </cell>
          <cell r="C12" t="str">
            <v>DE JESUS CRUZ OSCAR</v>
          </cell>
        </row>
        <row r="13">
          <cell r="A13">
            <v>10</v>
          </cell>
          <cell r="B13" t="str">
            <v>231U0105</v>
          </cell>
          <cell r="C13" t="str">
            <v>DE LA O ROSARIO KEVIN ALEXANDER</v>
          </cell>
        </row>
        <row r="14">
          <cell r="A14">
            <v>11</v>
          </cell>
          <cell r="B14" t="str">
            <v>231U0108</v>
          </cell>
          <cell r="C14" t="str">
            <v>GARCÍA COTA RAFAEL</v>
          </cell>
        </row>
        <row r="15">
          <cell r="A15">
            <v>12</v>
          </cell>
          <cell r="B15" t="str">
            <v>231U0035</v>
          </cell>
          <cell r="C15" t="str">
            <v>GUZMAN BAXIN ALEXIS</v>
          </cell>
        </row>
        <row r="16">
          <cell r="A16">
            <v>13</v>
          </cell>
          <cell r="B16" t="str">
            <v>231U0111</v>
          </cell>
          <cell r="C16" t="str">
            <v>HERNANDEZ MARTINEZ REYLI ALEXANDER</v>
          </cell>
        </row>
        <row r="17">
          <cell r="A17">
            <v>14</v>
          </cell>
          <cell r="B17" t="str">
            <v>231U0113</v>
          </cell>
          <cell r="C17" t="str">
            <v>HERNÁNDEZ URIBE ENRIQUE BARAQUIEL</v>
          </cell>
        </row>
        <row r="18">
          <cell r="A18">
            <v>15</v>
          </cell>
          <cell r="B18" t="str">
            <v>231U0656</v>
          </cell>
          <cell r="C18" t="str">
            <v>HERRERA SOSA JESÚS</v>
          </cell>
        </row>
        <row r="19">
          <cell r="A19">
            <v>16</v>
          </cell>
          <cell r="B19" t="str">
            <v>231U0344</v>
          </cell>
          <cell r="C19" t="str">
            <v>MARCIAL CATEMAXCA FROILAN</v>
          </cell>
        </row>
        <row r="20">
          <cell r="A20">
            <v>17</v>
          </cell>
          <cell r="B20" t="str">
            <v>231U0115</v>
          </cell>
          <cell r="C20" t="str">
            <v>MARTINEZ MARTINEZ JASIEL JESUS</v>
          </cell>
        </row>
        <row r="21">
          <cell r="A21">
            <v>18</v>
          </cell>
          <cell r="B21" t="str">
            <v>231U0117</v>
          </cell>
          <cell r="C21" t="str">
            <v>MARTINEZ ZAVALA JOSE ULISES</v>
          </cell>
        </row>
        <row r="22">
          <cell r="A22">
            <v>19</v>
          </cell>
          <cell r="B22" t="str">
            <v>231U0053</v>
          </cell>
          <cell r="C22" t="str">
            <v>OBIL BUSTAMANTE LUIS ANGEL</v>
          </cell>
        </row>
        <row r="23">
          <cell r="A23">
            <v>20</v>
          </cell>
          <cell r="B23" t="str">
            <v>231U0120</v>
          </cell>
          <cell r="C23" t="str">
            <v>ORTEGA ANTELY FREDDY DAMIAN</v>
          </cell>
        </row>
        <row r="24">
          <cell r="A24">
            <v>21</v>
          </cell>
          <cell r="B24" t="str">
            <v>231U0121</v>
          </cell>
          <cell r="C24" t="str">
            <v>PEREZ MONTIEL JAIR</v>
          </cell>
        </row>
        <row r="25">
          <cell r="A25">
            <v>22</v>
          </cell>
          <cell r="B25" t="str">
            <v>231U0123</v>
          </cell>
          <cell r="C25" t="str">
            <v>QUINO JIMÉNEZ SANTOS JOSIMAR</v>
          </cell>
        </row>
        <row r="26">
          <cell r="A26">
            <v>23</v>
          </cell>
          <cell r="B26" t="str">
            <v>231U0125</v>
          </cell>
          <cell r="C26" t="str">
            <v>RAMÍREZ HERNÁNDEZ CARLOS IVAN</v>
          </cell>
        </row>
        <row r="27">
          <cell r="A27">
            <v>24</v>
          </cell>
          <cell r="B27" t="str">
            <v>231U0356</v>
          </cell>
          <cell r="C27" t="str">
            <v>RODRÍGUEZ COBAXIN JESÚS</v>
          </cell>
        </row>
        <row r="28">
          <cell r="A28">
            <v>25</v>
          </cell>
          <cell r="B28" t="str">
            <v>231U0127</v>
          </cell>
          <cell r="C28" t="str">
            <v>SANCHEZ HERNANDEZ CRISTOPHER</v>
          </cell>
        </row>
        <row r="29">
          <cell r="A29">
            <v>26</v>
          </cell>
          <cell r="B29" t="str">
            <v>231U0128</v>
          </cell>
          <cell r="C29" t="str">
            <v>SOLIS AZAMAR JOSE</v>
          </cell>
        </row>
        <row r="30">
          <cell r="A30">
            <v>27</v>
          </cell>
          <cell r="B30" t="str">
            <v>231U0130</v>
          </cell>
          <cell r="C30" t="str">
            <v>TORIJAS BAXIN VICENTE</v>
          </cell>
        </row>
        <row r="31">
          <cell r="A31">
            <v>28</v>
          </cell>
          <cell r="B31" t="str">
            <v>231U0132</v>
          </cell>
          <cell r="C31" t="str">
            <v>TRUJILLO PÉREZ ALAN JONÁS</v>
          </cell>
        </row>
        <row r="32">
          <cell r="A32">
            <v>29</v>
          </cell>
          <cell r="B32" t="str">
            <v>231U0663</v>
          </cell>
          <cell r="C32" t="str">
            <v>VELASCO CHAPOL ENRIQUE</v>
          </cell>
        </row>
        <row r="33">
          <cell r="A33">
            <v>30</v>
          </cell>
          <cell r="B33" t="str">
            <v>231U0134</v>
          </cell>
          <cell r="C33" t="str">
            <v>VELASCO VELASCO ARIANA GUADALUPE</v>
          </cell>
        </row>
        <row r="34">
          <cell r="A34">
            <v>31</v>
          </cell>
          <cell r="B34" t="str">
            <v>231U0612</v>
          </cell>
          <cell r="C34" t="str">
            <v>XOCA TEMICH ALEX</v>
          </cell>
        </row>
      </sheetData>
      <sheetData sheetId="6"/>
      <sheetData sheetId="7"/>
      <sheetData sheetId="8">
        <row r="4">
          <cell r="A4">
            <v>1</v>
          </cell>
          <cell r="B4" t="str">
            <v>231U0086</v>
          </cell>
          <cell r="C4" t="str">
            <v>ABRAJAN CORTES ANGELES</v>
          </cell>
        </row>
        <row r="5">
          <cell r="A5">
            <v>2</v>
          </cell>
          <cell r="B5" t="str">
            <v>211U0125</v>
          </cell>
          <cell r="C5" t="str">
            <v>AMOR FACUNDO ITAN DANIEL</v>
          </cell>
        </row>
        <row r="6">
          <cell r="A6">
            <v>3</v>
          </cell>
          <cell r="B6" t="str">
            <v>231U0088</v>
          </cell>
          <cell r="C6" t="str">
            <v>BARRETO GARCIA EVAN ZAHID</v>
          </cell>
        </row>
        <row r="7">
          <cell r="A7">
            <v>4</v>
          </cell>
          <cell r="B7" t="str">
            <v>231U0089</v>
          </cell>
          <cell r="C7" t="str">
            <v>CACERES JIMENEZ MANUEL</v>
          </cell>
        </row>
        <row r="8">
          <cell r="A8">
            <v>5</v>
          </cell>
          <cell r="B8" t="str">
            <v>231U0091</v>
          </cell>
          <cell r="C8" t="str">
            <v>CANCINO CHÍGUIL CARLOS ANTONIO</v>
          </cell>
        </row>
        <row r="9">
          <cell r="A9">
            <v>6</v>
          </cell>
          <cell r="B9" t="str">
            <v>231U0093</v>
          </cell>
          <cell r="C9" t="str">
            <v>CARDOZA CHACHA MANUEL ALDAHIR</v>
          </cell>
        </row>
        <row r="10">
          <cell r="A10">
            <v>7</v>
          </cell>
          <cell r="B10" t="str">
            <v>231U0095</v>
          </cell>
          <cell r="C10" t="str">
            <v>CARRION TENORIO ROBERTO</v>
          </cell>
        </row>
        <row r="11">
          <cell r="A11">
            <v>8</v>
          </cell>
          <cell r="B11" t="str">
            <v>231U0097</v>
          </cell>
          <cell r="C11" t="str">
            <v>CHACHA CHAGALA GAEL</v>
          </cell>
        </row>
        <row r="12">
          <cell r="A12">
            <v>9</v>
          </cell>
          <cell r="B12" t="str">
            <v>231U0099</v>
          </cell>
          <cell r="C12" t="str">
            <v>CONTRERAS MARTINEZ CARLA VIVIANA</v>
          </cell>
        </row>
        <row r="13">
          <cell r="A13">
            <v>10</v>
          </cell>
          <cell r="B13" t="str">
            <v>231U0100</v>
          </cell>
          <cell r="C13" t="str">
            <v>CRUZ CHIMA HECTOR EMMANUEL</v>
          </cell>
        </row>
        <row r="14">
          <cell r="A14">
            <v>11</v>
          </cell>
          <cell r="B14" t="str">
            <v>231U0102</v>
          </cell>
          <cell r="C14" t="str">
            <v>CRUZ SALAZAR ANGEL ZAID</v>
          </cell>
        </row>
        <row r="15">
          <cell r="A15">
            <v>12</v>
          </cell>
          <cell r="B15" t="str">
            <v>231U0104</v>
          </cell>
          <cell r="C15" t="str">
            <v>DE LA O IXBA ANGEL EDUARDO</v>
          </cell>
        </row>
        <row r="16">
          <cell r="A16">
            <v>13</v>
          </cell>
          <cell r="B16" t="str">
            <v>231U0106</v>
          </cell>
          <cell r="C16" t="str">
            <v>ESPINOSA PALACIO ALBERTO</v>
          </cell>
        </row>
        <row r="17">
          <cell r="A17">
            <v>14</v>
          </cell>
          <cell r="B17" t="str">
            <v>231U0107</v>
          </cell>
          <cell r="C17" t="str">
            <v>GARCIA MUNGUIA OSCAR ALEJANDRO</v>
          </cell>
        </row>
        <row r="18">
          <cell r="A18">
            <v>15</v>
          </cell>
          <cell r="B18" t="str">
            <v>231U0110</v>
          </cell>
          <cell r="C18" t="str">
            <v>HERNANDEZ LAZARO CARLOS JAVIER</v>
          </cell>
        </row>
        <row r="19">
          <cell r="A19">
            <v>16</v>
          </cell>
          <cell r="B19" t="str">
            <v>231U0112</v>
          </cell>
          <cell r="C19" t="str">
            <v>HERNÁNDEZ CARDOZA XOCHITL</v>
          </cell>
        </row>
        <row r="20">
          <cell r="A20">
            <v>17</v>
          </cell>
          <cell r="B20" t="str">
            <v>231U0582</v>
          </cell>
          <cell r="C20" t="str">
            <v>LINARES MARTÍNEZ NOEL GIOVANI</v>
          </cell>
        </row>
        <row r="21">
          <cell r="A21">
            <v>18</v>
          </cell>
          <cell r="B21" t="str">
            <v>231U0114</v>
          </cell>
          <cell r="C21" t="str">
            <v>MALAGA TEMICH JULIO ANTONIO</v>
          </cell>
        </row>
        <row r="22">
          <cell r="A22">
            <v>19</v>
          </cell>
          <cell r="B22" t="str">
            <v>231U0116</v>
          </cell>
          <cell r="C22" t="str">
            <v>MARTINEZ SANTOS BRYAN DE JESUS</v>
          </cell>
        </row>
        <row r="23">
          <cell r="A23">
            <v>20</v>
          </cell>
          <cell r="B23" t="str">
            <v>231U0118</v>
          </cell>
          <cell r="C23" t="str">
            <v>MENDOZA SINTA JOSE ANGEL</v>
          </cell>
        </row>
        <row r="24">
          <cell r="A24">
            <v>21</v>
          </cell>
          <cell r="B24" t="str">
            <v>231U0119</v>
          </cell>
          <cell r="C24" t="str">
            <v>OLIVERAS CHAGALA JUAN PABLO</v>
          </cell>
        </row>
        <row r="25">
          <cell r="A25">
            <v>22</v>
          </cell>
          <cell r="B25" t="str">
            <v>231U0605</v>
          </cell>
          <cell r="C25" t="str">
            <v>ORTEGA ESCALERA IVAN DE JESUS</v>
          </cell>
        </row>
        <row r="26">
          <cell r="A26">
            <v>23</v>
          </cell>
          <cell r="B26" t="str">
            <v>231U0606</v>
          </cell>
          <cell r="C26" t="str">
            <v>ORTIZ LUCIO ALEIDA MARIA</v>
          </cell>
        </row>
        <row r="27">
          <cell r="A27">
            <v>24</v>
          </cell>
          <cell r="B27" t="str">
            <v>231U0608</v>
          </cell>
          <cell r="C27" t="str">
            <v>ORTIZ LUCIO SAUL ARMANDO</v>
          </cell>
        </row>
        <row r="28">
          <cell r="A28">
            <v>25</v>
          </cell>
          <cell r="B28" t="str">
            <v>231U0585</v>
          </cell>
          <cell r="C28" t="str">
            <v>PALAYOT COAZOZON OSCAR YAHIR</v>
          </cell>
        </row>
        <row r="29">
          <cell r="A29">
            <v>26</v>
          </cell>
          <cell r="B29" t="str">
            <v>231U0607</v>
          </cell>
          <cell r="C29" t="str">
            <v>PARTIDA COTA NESBITH DAILI</v>
          </cell>
        </row>
        <row r="30">
          <cell r="A30">
            <v>27</v>
          </cell>
          <cell r="B30" t="str">
            <v>231U0122</v>
          </cell>
          <cell r="C30" t="str">
            <v>POLITO ESCRIBANO JAVIER JOSIMAR</v>
          </cell>
        </row>
        <row r="31">
          <cell r="A31">
            <v>28</v>
          </cell>
          <cell r="B31" t="str">
            <v>231U0124</v>
          </cell>
          <cell r="C31" t="str">
            <v>QUINO VICTORIO LUIS ANGEL</v>
          </cell>
        </row>
        <row r="32">
          <cell r="A32">
            <v>29</v>
          </cell>
          <cell r="B32" t="str">
            <v>231U0126</v>
          </cell>
          <cell r="C32" t="str">
            <v>ROQUE CONDE WILLIAM</v>
          </cell>
        </row>
        <row r="33">
          <cell r="A33">
            <v>30</v>
          </cell>
          <cell r="B33" t="str">
            <v>231U0640</v>
          </cell>
          <cell r="C33" t="str">
            <v>SANTOS TEODORO ANA ALI</v>
          </cell>
        </row>
        <row r="34">
          <cell r="A34">
            <v>31</v>
          </cell>
          <cell r="B34" t="str">
            <v>231U0129</v>
          </cell>
          <cell r="C34" t="str">
            <v>TOM PAREDES SALVADOR</v>
          </cell>
        </row>
        <row r="35">
          <cell r="A35">
            <v>32</v>
          </cell>
          <cell r="B35" t="str">
            <v>231U0131</v>
          </cell>
          <cell r="C35" t="str">
            <v>TOTO MOTO JAIME</v>
          </cell>
        </row>
        <row r="36">
          <cell r="A36">
            <v>33</v>
          </cell>
          <cell r="B36" t="str">
            <v>231U0133</v>
          </cell>
          <cell r="C36" t="str">
            <v>VALLE RODRIGUEZ RENE</v>
          </cell>
        </row>
        <row r="37">
          <cell r="A37">
            <v>34</v>
          </cell>
          <cell r="B37" t="str">
            <v>231U0135</v>
          </cell>
          <cell r="C37" t="str">
            <v>VILLEGAS MIL JOAQUIN DIDI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">
          <cell r="A4">
            <v>1</v>
          </cell>
          <cell r="B4" t="str">
            <v>231U0009</v>
          </cell>
          <cell r="C4" t="str">
            <v>ALVAREZ ELIAS ALAN AMAURY</v>
          </cell>
        </row>
        <row r="5">
          <cell r="A5">
            <v>2</v>
          </cell>
          <cell r="B5" t="str">
            <v>231U0010</v>
          </cell>
          <cell r="C5" t="str">
            <v>ANOTA HERNANDEZ ERIL ROBERTO</v>
          </cell>
        </row>
        <row r="6">
          <cell r="A6">
            <v>3</v>
          </cell>
          <cell r="B6" t="str">
            <v>231U0014</v>
          </cell>
          <cell r="C6" t="str">
            <v>BAUTISTA BRAMBILLA ERIK GIOVANNI</v>
          </cell>
        </row>
        <row r="7">
          <cell r="A7">
            <v>4</v>
          </cell>
          <cell r="B7" t="str">
            <v>231U0016</v>
          </cell>
          <cell r="C7" t="str">
            <v>BERDON LUCHO MARIA EUGENIA</v>
          </cell>
        </row>
        <row r="8">
          <cell r="A8">
            <v>5</v>
          </cell>
          <cell r="B8" t="str">
            <v>231U0018</v>
          </cell>
          <cell r="C8" t="str">
            <v>BUENO MUÑIZ ALEXSANDRA</v>
          </cell>
        </row>
        <row r="9">
          <cell r="A9">
            <v>6</v>
          </cell>
          <cell r="B9" t="str">
            <v>231U0021</v>
          </cell>
          <cell r="C9" t="str">
            <v>CARMONA OSORIO GABRIELA</v>
          </cell>
        </row>
        <row r="10">
          <cell r="A10">
            <v>7</v>
          </cell>
          <cell r="B10" t="str">
            <v>231U0023</v>
          </cell>
          <cell r="C10" t="str">
            <v>CHAGALA JIMÉNEZ GÉNESIS JOHANNA</v>
          </cell>
        </row>
        <row r="11">
          <cell r="A11">
            <v>8</v>
          </cell>
          <cell r="B11" t="str">
            <v>231U0026</v>
          </cell>
          <cell r="C11" t="str">
            <v>CHONTAL CHAVEZ ALFONSO RAFAEL</v>
          </cell>
        </row>
        <row r="12">
          <cell r="A12">
            <v>9</v>
          </cell>
          <cell r="B12" t="str">
            <v>231U0027</v>
          </cell>
          <cell r="C12" t="str">
            <v>CHONTAL OBIL OSIRIS MONSERRAT</v>
          </cell>
        </row>
        <row r="13">
          <cell r="A13">
            <v>10</v>
          </cell>
          <cell r="B13" t="str">
            <v>231U0029</v>
          </cell>
          <cell r="C13" t="str">
            <v>CRUZ TEPACH MANUEL FELIPE</v>
          </cell>
        </row>
        <row r="14">
          <cell r="A14">
            <v>11</v>
          </cell>
          <cell r="B14" t="str">
            <v>231U0583</v>
          </cell>
          <cell r="C14" t="str">
            <v>ENRIQUEZ GOMEZ SCARLET</v>
          </cell>
        </row>
        <row r="15">
          <cell r="A15">
            <v>12</v>
          </cell>
          <cell r="B15" t="str">
            <v>231U0030</v>
          </cell>
          <cell r="C15" t="str">
            <v>GABINO RODRIGUEZ DIEGO</v>
          </cell>
        </row>
        <row r="16">
          <cell r="A16">
            <v>13</v>
          </cell>
          <cell r="B16" t="str">
            <v>231U0032</v>
          </cell>
          <cell r="C16" t="str">
            <v>GARCÍA MARTÍNEZ MARCOS</v>
          </cell>
        </row>
        <row r="17">
          <cell r="A17">
            <v>14</v>
          </cell>
          <cell r="B17" t="str">
            <v>231U0033</v>
          </cell>
          <cell r="C17" t="str">
            <v>GONZALEZ VELASCO JONATHAN</v>
          </cell>
        </row>
        <row r="18">
          <cell r="A18">
            <v>15</v>
          </cell>
          <cell r="B18" t="str">
            <v>231U0042</v>
          </cell>
          <cell r="C18" t="str">
            <v>MACIEL CHAGALA LUIS FERNANDO</v>
          </cell>
        </row>
        <row r="19">
          <cell r="A19">
            <v>16</v>
          </cell>
          <cell r="B19" t="str">
            <v>231U0043</v>
          </cell>
          <cell r="C19" t="str">
            <v>MAIN MORALES HÉCTOR LUCIANO</v>
          </cell>
        </row>
        <row r="20">
          <cell r="A20">
            <v>17</v>
          </cell>
          <cell r="B20" t="str">
            <v>231U0044</v>
          </cell>
          <cell r="C20" t="str">
            <v>MARQUEZ CASTELLANOS ORANGEL MANUEL</v>
          </cell>
        </row>
        <row r="21">
          <cell r="A21">
            <v>18</v>
          </cell>
          <cell r="B21" t="str">
            <v>231U0045</v>
          </cell>
          <cell r="C21" t="str">
            <v>MARTINEZ PALAFOX MARIAN GUADALUPE</v>
          </cell>
        </row>
        <row r="22">
          <cell r="A22">
            <v>19</v>
          </cell>
          <cell r="B22" t="str">
            <v>231U0062</v>
          </cell>
          <cell r="C22" t="str">
            <v>RAMIREZ FIGUEROA MHERLY ESTRELLA</v>
          </cell>
        </row>
        <row r="23">
          <cell r="A23">
            <v>20</v>
          </cell>
          <cell r="B23" t="str">
            <v>231U0063</v>
          </cell>
          <cell r="C23" t="str">
            <v>RAMIREZ MARTIN IRVING ISAI</v>
          </cell>
        </row>
        <row r="24">
          <cell r="A24">
            <v>21</v>
          </cell>
          <cell r="B24" t="str">
            <v>231U0069</v>
          </cell>
          <cell r="C24" t="str">
            <v>RINCON TOTO MARTHA PATRICIA</v>
          </cell>
        </row>
        <row r="25">
          <cell r="A25">
            <v>22</v>
          </cell>
          <cell r="B25" t="str">
            <v>211U0569</v>
          </cell>
          <cell r="C25" t="str">
            <v>RINCON ZAMUDIO JAVIER MANUEL</v>
          </cell>
        </row>
        <row r="26">
          <cell r="A26">
            <v>23</v>
          </cell>
          <cell r="B26" t="str">
            <v>231U0070</v>
          </cell>
          <cell r="C26" t="str">
            <v>ROBERT GONZALEZ DANIELA</v>
          </cell>
        </row>
        <row r="27">
          <cell r="A27">
            <v>24</v>
          </cell>
          <cell r="B27" t="str">
            <v>231U0075</v>
          </cell>
          <cell r="C27" t="str">
            <v>SOLANO CHAVEZ FERNANDO</v>
          </cell>
        </row>
        <row r="28">
          <cell r="A28">
            <v>25</v>
          </cell>
          <cell r="B28" t="str">
            <v>231U0078</v>
          </cell>
          <cell r="C28" t="str">
            <v>VELASCO ALVAREZ CHELSEA NICOLE</v>
          </cell>
        </row>
        <row r="29">
          <cell r="A29">
            <v>26</v>
          </cell>
          <cell r="B29" t="str">
            <v>231U0085</v>
          </cell>
          <cell r="C29" t="str">
            <v>XALA FISCAL JESSICA DEL CARMEN</v>
          </cell>
        </row>
      </sheetData>
      <sheetData sheetId="24"/>
      <sheetData sheetId="25"/>
      <sheetData sheetId="26"/>
      <sheetData sheetId="27"/>
      <sheetData sheetId="28">
        <row r="4">
          <cell r="A4">
            <v>1</v>
          </cell>
          <cell r="B4" t="str">
            <v>231U0015</v>
          </cell>
          <cell r="C4" t="str">
            <v>BELLI ARRES LUIS MAURI</v>
          </cell>
        </row>
        <row r="5">
          <cell r="A5">
            <v>2</v>
          </cell>
          <cell r="B5" t="str">
            <v>231U0017</v>
          </cell>
          <cell r="C5" t="str">
            <v>BONOLA ALFONSO CRISTIAN DE JESUS</v>
          </cell>
        </row>
        <row r="6">
          <cell r="A6">
            <v>3</v>
          </cell>
          <cell r="B6" t="str">
            <v>231U0020</v>
          </cell>
          <cell r="C6" t="str">
            <v>CABRERA BAPO MARIA JOSE</v>
          </cell>
        </row>
        <row r="7">
          <cell r="A7">
            <v>4</v>
          </cell>
          <cell r="B7" t="str">
            <v>231U0028</v>
          </cell>
          <cell r="C7" t="str">
            <v>COUBERT JARAMILLO EMILY AYLIN</v>
          </cell>
        </row>
        <row r="8">
          <cell r="A8">
            <v>5</v>
          </cell>
          <cell r="B8" t="str">
            <v>231U0664</v>
          </cell>
          <cell r="C8" t="str">
            <v>GONZALEZ ROBLES ADONAY VICENTE</v>
          </cell>
        </row>
        <row r="9">
          <cell r="A9">
            <v>6</v>
          </cell>
          <cell r="B9" t="str">
            <v>231U0034</v>
          </cell>
          <cell r="C9" t="str">
            <v>GOXCON LARA ERIK EMANUEL</v>
          </cell>
        </row>
        <row r="10">
          <cell r="A10">
            <v>7</v>
          </cell>
          <cell r="B10" t="str">
            <v>231U0036</v>
          </cell>
          <cell r="C10" t="str">
            <v>HERNANDEZ URIBE REGINA DE LOS ANGELES</v>
          </cell>
        </row>
        <row r="11">
          <cell r="A11">
            <v>8</v>
          </cell>
          <cell r="B11" t="str">
            <v>231U0037</v>
          </cell>
          <cell r="C11" t="str">
            <v>HERNÁNDEZ BARRITA SARA ANDREA</v>
          </cell>
        </row>
        <row r="12">
          <cell r="A12">
            <v>9</v>
          </cell>
          <cell r="B12" t="str">
            <v>231U0038</v>
          </cell>
          <cell r="C12" t="str">
            <v>IXBA LAZCANO FELIPE</v>
          </cell>
        </row>
        <row r="13">
          <cell r="A13">
            <v>10</v>
          </cell>
          <cell r="B13" t="str">
            <v>231U0046</v>
          </cell>
          <cell r="C13" t="str">
            <v>MARTÍNEZ BARCENAS EMMANUEL</v>
          </cell>
        </row>
        <row r="14">
          <cell r="A14">
            <v>11</v>
          </cell>
          <cell r="B14" t="str">
            <v>231U0049</v>
          </cell>
          <cell r="C14" t="str">
            <v>MEZO XOLO JESUS ALBERTO</v>
          </cell>
        </row>
        <row r="15">
          <cell r="A15">
            <v>12</v>
          </cell>
          <cell r="B15" t="str">
            <v>231U0050</v>
          </cell>
          <cell r="C15" t="str">
            <v>MIROS LUCHO BENITO</v>
          </cell>
        </row>
        <row r="16">
          <cell r="A16">
            <v>13</v>
          </cell>
          <cell r="B16" t="str">
            <v>231U0052</v>
          </cell>
          <cell r="C16" t="str">
            <v>MÍNGUEZ RIVERA JACOB</v>
          </cell>
        </row>
        <row r="17">
          <cell r="A17">
            <v>14</v>
          </cell>
          <cell r="B17" t="str">
            <v>231U0056</v>
          </cell>
          <cell r="C17" t="str">
            <v>PIXTA BAXIN ANTONIO</v>
          </cell>
        </row>
        <row r="18">
          <cell r="A18">
            <v>15</v>
          </cell>
          <cell r="B18" t="str">
            <v>231U0058</v>
          </cell>
          <cell r="C18" t="str">
            <v>POLITO IXTEPAN IVANA YAMILA</v>
          </cell>
        </row>
        <row r="19">
          <cell r="A19">
            <v>16</v>
          </cell>
          <cell r="B19" t="str">
            <v>231U0061</v>
          </cell>
          <cell r="C19" t="str">
            <v>RAMIREZ ALEGRIA MARCO ANTONIO</v>
          </cell>
        </row>
        <row r="20">
          <cell r="A20">
            <v>17</v>
          </cell>
          <cell r="B20" t="str">
            <v>231U0065</v>
          </cell>
          <cell r="C20" t="str">
            <v>REYES CAIXBA ALESSANDRO</v>
          </cell>
        </row>
        <row r="21">
          <cell r="A21">
            <v>18</v>
          </cell>
          <cell r="B21" t="str">
            <v>231U0067</v>
          </cell>
          <cell r="C21" t="str">
            <v>REYES MENDOZA SANTIAGO DE JESÚS</v>
          </cell>
        </row>
        <row r="22">
          <cell r="A22">
            <v>19</v>
          </cell>
          <cell r="B22" t="str">
            <v>231U0073</v>
          </cell>
          <cell r="C22" t="str">
            <v>SANCHEZ MULATO MIGUEL ANGEL</v>
          </cell>
        </row>
        <row r="23">
          <cell r="A23">
            <v>20</v>
          </cell>
          <cell r="B23" t="str">
            <v>231U0074</v>
          </cell>
          <cell r="C23" t="str">
            <v>SANCHEZ SINTA FLORISSA</v>
          </cell>
        </row>
        <row r="24">
          <cell r="A24">
            <v>21</v>
          </cell>
          <cell r="B24" t="str">
            <v>231U0077</v>
          </cell>
          <cell r="C24" t="str">
            <v>TON LOPEZ MARIA FERNANDA</v>
          </cell>
        </row>
        <row r="25">
          <cell r="A25">
            <v>22</v>
          </cell>
          <cell r="B25" t="str">
            <v>231U0079</v>
          </cell>
          <cell r="C25" t="str">
            <v>VELASCO CATEMAXCA JESÚS</v>
          </cell>
        </row>
        <row r="26">
          <cell r="A26">
            <v>23</v>
          </cell>
          <cell r="B26" t="str">
            <v>231U0083</v>
          </cell>
          <cell r="C26" t="str">
            <v>VICENTE BONFIL CITLALI DEL CARMEN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4">
          <cell r="A4">
            <v>1</v>
          </cell>
        </row>
      </sheetData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abSelected="1" topLeftCell="A2" zoomScale="12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1"/>
      <c r="R3" s="1"/>
    </row>
    <row r="4" spans="2:18" x14ac:dyDescent="0.25">
      <c r="C4" t="s">
        <v>0</v>
      </c>
      <c r="D4" s="82" t="s">
        <v>27</v>
      </c>
      <c r="E4" s="82"/>
      <c r="F4" s="82"/>
      <c r="G4" s="82"/>
      <c r="I4" t="s">
        <v>1</v>
      </c>
      <c r="J4" s="65" t="s">
        <v>29</v>
      </c>
      <c r="K4" s="65"/>
      <c r="M4" t="s">
        <v>2</v>
      </c>
      <c r="N4" s="66">
        <v>45231</v>
      </c>
      <c r="O4" s="6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5" t="s">
        <v>28</v>
      </c>
      <c r="E6" s="65"/>
      <c r="F6" s="65"/>
      <c r="G6" s="65"/>
      <c r="I6" s="75" t="s">
        <v>22</v>
      </c>
      <c r="J6" s="75"/>
      <c r="K6" s="76" t="s">
        <v>26</v>
      </c>
      <c r="L6" s="76"/>
      <c r="M6" s="76"/>
      <c r="N6" s="76"/>
      <c r="O6" s="76"/>
      <c r="P6" s="76"/>
      <c r="Q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41">
        <f>'[1]Table 9'!A4</f>
        <v>1</v>
      </c>
      <c r="C9" s="42" t="str">
        <f>'[1]Table 9'!B4</f>
        <v>231U0086</v>
      </c>
      <c r="D9" s="68" t="str">
        <f>'[1]Table 9'!C4</f>
        <v>ABRAJAN CORTES ANGELES</v>
      </c>
      <c r="E9" s="69"/>
      <c r="F9" s="69"/>
      <c r="G9" s="69"/>
      <c r="H9" s="69"/>
      <c r="I9" s="70"/>
      <c r="J9" s="32">
        <v>95</v>
      </c>
      <c r="K9" s="4">
        <v>100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SUM(J9:N9)/5</f>
        <v>39</v>
      </c>
    </row>
    <row r="10" spans="2:18" x14ac:dyDescent="0.25">
      <c r="B10" s="41">
        <f>'[1]Table 9'!A5</f>
        <v>2</v>
      </c>
      <c r="C10" s="42" t="str">
        <f>'[1]Table 9'!B5</f>
        <v>211U0125</v>
      </c>
      <c r="D10" s="71" t="str">
        <f>'[1]Table 9'!C5</f>
        <v>AMOR FACUNDO ITAN DANIEL</v>
      </c>
      <c r="E10" s="72"/>
      <c r="F10" s="72"/>
      <c r="G10" s="72"/>
      <c r="H10" s="72"/>
      <c r="I10" s="73"/>
      <c r="J10" s="32">
        <v>90</v>
      </c>
      <c r="K10" s="28">
        <v>80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39" si="0">SUM(J10:N10)/5</f>
        <v>34</v>
      </c>
    </row>
    <row r="11" spans="2:18" x14ac:dyDescent="0.25">
      <c r="B11" s="41">
        <f>'[1]Table 9'!A6</f>
        <v>3</v>
      </c>
      <c r="C11" s="42" t="str">
        <f>'[1]Table 9'!B6</f>
        <v>231U0088</v>
      </c>
      <c r="D11" s="68" t="str">
        <f>'[1]Table 9'!C6</f>
        <v>BARRETO GARCIA EVAN ZAHID</v>
      </c>
      <c r="E11" s="69"/>
      <c r="F11" s="69"/>
      <c r="G11" s="69"/>
      <c r="H11" s="69"/>
      <c r="I11" s="70"/>
      <c r="J11" s="32">
        <v>70</v>
      </c>
      <c r="K11" s="28">
        <v>100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34</v>
      </c>
    </row>
    <row r="12" spans="2:18" x14ac:dyDescent="0.25">
      <c r="B12" s="41">
        <f>'[1]Table 9'!A7</f>
        <v>4</v>
      </c>
      <c r="C12" s="42" t="str">
        <f>'[1]Table 9'!B7</f>
        <v>231U0089</v>
      </c>
      <c r="D12" s="59" t="str">
        <f>'[1]Table 9'!C7</f>
        <v>CACERES JIMENEZ MANUEL</v>
      </c>
      <c r="E12" s="60"/>
      <c r="F12" s="60"/>
      <c r="G12" s="60"/>
      <c r="H12" s="60"/>
      <c r="I12" s="60"/>
      <c r="J12" s="4">
        <v>0</v>
      </c>
      <c r="K12" s="28">
        <v>100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20</v>
      </c>
    </row>
    <row r="13" spans="2:18" x14ac:dyDescent="0.25">
      <c r="B13" s="41">
        <f>'[1]Table 9'!A8</f>
        <v>5</v>
      </c>
      <c r="C13" s="42" t="str">
        <f>'[1]Table 9'!B8</f>
        <v>231U0091</v>
      </c>
      <c r="D13" s="59" t="str">
        <f>'[1]Table 9'!C8</f>
        <v>CANCINO CHÍGUIL CARLOS ANTONIO</v>
      </c>
      <c r="E13" s="60"/>
      <c r="F13" s="60"/>
      <c r="G13" s="60"/>
      <c r="H13" s="60"/>
      <c r="I13" s="60"/>
      <c r="J13" s="4">
        <v>90</v>
      </c>
      <c r="K13" s="28">
        <v>100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38</v>
      </c>
    </row>
    <row r="14" spans="2:18" x14ac:dyDescent="0.25">
      <c r="B14" s="41">
        <f>'[1]Table 9'!A9</f>
        <v>6</v>
      </c>
      <c r="C14" s="42" t="str">
        <f>'[1]Table 9'!B9</f>
        <v>231U0093</v>
      </c>
      <c r="D14" s="59" t="str">
        <f>'[1]Table 9'!C9</f>
        <v>CARDOZA CHACHA MANUEL ALDAHIR</v>
      </c>
      <c r="E14" s="60"/>
      <c r="F14" s="60"/>
      <c r="G14" s="60"/>
      <c r="H14" s="60"/>
      <c r="I14" s="60"/>
      <c r="J14" s="4">
        <v>0</v>
      </c>
      <c r="K14" s="28">
        <v>90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18</v>
      </c>
    </row>
    <row r="15" spans="2:18" x14ac:dyDescent="0.25">
      <c r="B15" s="41">
        <f>'[1]Table 9'!A10</f>
        <v>7</v>
      </c>
      <c r="C15" s="42" t="str">
        <f>'[1]Table 9'!B10</f>
        <v>231U0095</v>
      </c>
      <c r="D15" s="59" t="str">
        <f>'[1]Table 9'!C10</f>
        <v>CARRION TENORIO ROBERTO</v>
      </c>
      <c r="E15" s="60"/>
      <c r="F15" s="60"/>
      <c r="G15" s="60"/>
      <c r="H15" s="60"/>
      <c r="I15" s="60"/>
      <c r="J15" s="4">
        <v>70</v>
      </c>
      <c r="K15" s="28">
        <v>100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34</v>
      </c>
    </row>
    <row r="16" spans="2:18" x14ac:dyDescent="0.25">
      <c r="B16" s="41">
        <f>'[1]Table 9'!A11</f>
        <v>8</v>
      </c>
      <c r="C16" s="42" t="str">
        <f>'[1]Table 9'!B11</f>
        <v>231U0097</v>
      </c>
      <c r="D16" s="59" t="str">
        <f>'[1]Table 9'!C11</f>
        <v>CHACHA CHAGALA GAEL</v>
      </c>
      <c r="E16" s="60"/>
      <c r="F16" s="60"/>
      <c r="G16" s="60"/>
      <c r="H16" s="60"/>
      <c r="I16" s="60"/>
      <c r="J16" s="4">
        <v>95</v>
      </c>
      <c r="K16" s="28">
        <v>100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39</v>
      </c>
    </row>
    <row r="17" spans="2:17" x14ac:dyDescent="0.25">
      <c r="B17" s="41">
        <f>'[1]Table 9'!A12</f>
        <v>9</v>
      </c>
      <c r="C17" s="42" t="str">
        <f>'[1]Table 9'!B12</f>
        <v>231U0099</v>
      </c>
      <c r="D17" s="59" t="str">
        <f>'[1]Table 9'!C12</f>
        <v>CONTRERAS MARTINEZ CARLA VIVIANA</v>
      </c>
      <c r="E17" s="60"/>
      <c r="F17" s="60"/>
      <c r="G17" s="60"/>
      <c r="H17" s="60"/>
      <c r="I17" s="60"/>
      <c r="J17" s="4">
        <v>90</v>
      </c>
      <c r="K17" s="28">
        <v>100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38</v>
      </c>
    </row>
    <row r="18" spans="2:17" x14ac:dyDescent="0.25">
      <c r="B18" s="41">
        <f>'[1]Table 9'!A13</f>
        <v>10</v>
      </c>
      <c r="C18" s="42" t="str">
        <f>'[1]Table 9'!B13</f>
        <v>231U0100</v>
      </c>
      <c r="D18" s="59" t="str">
        <f>'[1]Table 9'!C13</f>
        <v>CRUZ CHIMA HECTOR EMMANUEL</v>
      </c>
      <c r="E18" s="60"/>
      <c r="F18" s="60"/>
      <c r="G18" s="60"/>
      <c r="H18" s="60"/>
      <c r="I18" s="60"/>
      <c r="J18" s="4">
        <v>70</v>
      </c>
      <c r="K18" s="28">
        <v>100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34</v>
      </c>
    </row>
    <row r="19" spans="2:17" x14ac:dyDescent="0.25">
      <c r="B19" s="41">
        <f>'[1]Table 9'!A14</f>
        <v>11</v>
      </c>
      <c r="C19" s="42" t="str">
        <f>'[1]Table 9'!B14</f>
        <v>231U0102</v>
      </c>
      <c r="D19" s="59" t="str">
        <f>'[1]Table 9'!C14</f>
        <v>CRUZ SALAZAR ANGEL ZAID</v>
      </c>
      <c r="E19" s="60"/>
      <c r="F19" s="60"/>
      <c r="G19" s="60"/>
      <c r="H19" s="60"/>
      <c r="I19" s="60"/>
      <c r="J19" s="4">
        <v>73</v>
      </c>
      <c r="K19" s="28">
        <v>100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14">
        <f t="shared" si="0"/>
        <v>34.6</v>
      </c>
    </row>
    <row r="20" spans="2:17" x14ac:dyDescent="0.25">
      <c r="B20" s="41">
        <f>'[1]Table 9'!A15</f>
        <v>12</v>
      </c>
      <c r="C20" s="42" t="str">
        <f>'[1]Table 9'!B15</f>
        <v>231U0104</v>
      </c>
      <c r="D20" s="59" t="str">
        <f>'[1]Table 9'!C15</f>
        <v>DE LA O IXBA ANGEL EDUARDO</v>
      </c>
      <c r="E20" s="60"/>
      <c r="F20" s="60"/>
      <c r="G20" s="60"/>
      <c r="H20" s="60"/>
      <c r="I20" s="60"/>
      <c r="J20" s="4">
        <v>0</v>
      </c>
      <c r="K20" s="28">
        <v>80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16</v>
      </c>
    </row>
    <row r="21" spans="2:17" x14ac:dyDescent="0.25">
      <c r="B21" s="41">
        <f>'[1]Table 9'!A16</f>
        <v>13</v>
      </c>
      <c r="C21" s="42" t="str">
        <f>'[1]Table 9'!B16</f>
        <v>231U0106</v>
      </c>
      <c r="D21" s="59" t="str">
        <f>'[1]Table 9'!C16</f>
        <v>ESPINOSA PALACIO ALBERTO</v>
      </c>
      <c r="E21" s="60"/>
      <c r="F21" s="60"/>
      <c r="G21" s="60"/>
      <c r="H21" s="60"/>
      <c r="I21" s="60"/>
      <c r="J21" s="4">
        <v>73</v>
      </c>
      <c r="K21" s="28">
        <v>90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4">
        <f t="shared" si="0"/>
        <v>32.6</v>
      </c>
    </row>
    <row r="22" spans="2:17" x14ac:dyDescent="0.25">
      <c r="B22" s="41">
        <f>'[1]Table 9'!A17</f>
        <v>14</v>
      </c>
      <c r="C22" s="42" t="str">
        <f>'[1]Table 9'!B17</f>
        <v>231U0107</v>
      </c>
      <c r="D22" s="59" t="str">
        <f>'[1]Table 9'!C17</f>
        <v>GARCIA MUNGUIA OSCAR ALEJANDRO</v>
      </c>
      <c r="E22" s="60"/>
      <c r="F22" s="60"/>
      <c r="G22" s="60"/>
      <c r="H22" s="60"/>
      <c r="I22" s="60"/>
      <c r="J22" s="4">
        <v>90</v>
      </c>
      <c r="K22" s="28">
        <v>100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14">
        <f t="shared" si="0"/>
        <v>38</v>
      </c>
    </row>
    <row r="23" spans="2:17" x14ac:dyDescent="0.25">
      <c r="B23" s="41">
        <f>'[1]Table 9'!A18</f>
        <v>15</v>
      </c>
      <c r="C23" s="42" t="str">
        <f>'[1]Table 9'!B18</f>
        <v>231U0110</v>
      </c>
      <c r="D23" s="59" t="str">
        <f>'[1]Table 9'!C18</f>
        <v>HERNANDEZ LAZARO CARLOS JAVIER</v>
      </c>
      <c r="E23" s="60"/>
      <c r="F23" s="60"/>
      <c r="G23" s="60"/>
      <c r="H23" s="60"/>
      <c r="I23" s="60"/>
      <c r="J23" s="4">
        <v>73</v>
      </c>
      <c r="K23" s="28">
        <v>100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34.6</v>
      </c>
    </row>
    <row r="24" spans="2:17" x14ac:dyDescent="0.25">
      <c r="B24" s="41">
        <f>'[1]Table 9'!A19</f>
        <v>16</v>
      </c>
      <c r="C24" s="42" t="str">
        <f>'[1]Table 9'!B19</f>
        <v>231U0112</v>
      </c>
      <c r="D24" s="59" t="str">
        <f>'[1]Table 9'!C19</f>
        <v>HERNÁNDEZ CARDOZA XOCHITL</v>
      </c>
      <c r="E24" s="60"/>
      <c r="F24" s="60"/>
      <c r="G24" s="60"/>
      <c r="H24" s="60"/>
      <c r="I24" s="60"/>
      <c r="J24" s="4">
        <v>95</v>
      </c>
      <c r="K24" s="28">
        <v>100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14">
        <f t="shared" si="0"/>
        <v>39</v>
      </c>
    </row>
    <row r="25" spans="2:17" x14ac:dyDescent="0.25">
      <c r="B25" s="41">
        <f>'[1]Table 9'!A20</f>
        <v>17</v>
      </c>
      <c r="C25" s="42" t="str">
        <f>'[1]Table 9'!B20</f>
        <v>231U0582</v>
      </c>
      <c r="D25" s="59" t="str">
        <f>'[1]Table 9'!C20</f>
        <v>LINARES MARTÍNEZ NOEL GIOVANI</v>
      </c>
      <c r="E25" s="60"/>
      <c r="F25" s="60"/>
      <c r="G25" s="60"/>
      <c r="H25" s="60"/>
      <c r="I25" s="60"/>
      <c r="J25" s="4">
        <v>0</v>
      </c>
      <c r="K25" s="28">
        <v>90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18</v>
      </c>
    </row>
    <row r="26" spans="2:17" x14ac:dyDescent="0.25">
      <c r="B26" s="41">
        <f>'[1]Table 9'!A21</f>
        <v>18</v>
      </c>
      <c r="C26" s="42" t="str">
        <f>'[1]Table 9'!B21</f>
        <v>231U0114</v>
      </c>
      <c r="D26" s="59" t="str">
        <f>'[1]Table 9'!C21</f>
        <v>MALAGA TEMICH JULIO ANTONIO</v>
      </c>
      <c r="E26" s="60"/>
      <c r="F26" s="60"/>
      <c r="G26" s="60"/>
      <c r="H26" s="60"/>
      <c r="I26" s="60"/>
      <c r="J26" s="19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14">
        <f t="shared" si="0"/>
        <v>0</v>
      </c>
    </row>
    <row r="27" spans="2:17" x14ac:dyDescent="0.25">
      <c r="B27" s="41">
        <f>'[1]Table 9'!A22</f>
        <v>19</v>
      </c>
      <c r="C27" s="42" t="str">
        <f>'[1]Table 9'!B22</f>
        <v>231U0116</v>
      </c>
      <c r="D27" s="59" t="str">
        <f>'[1]Table 9'!C22</f>
        <v>MARTINEZ SANTOS BRYAN DE JESUS</v>
      </c>
      <c r="E27" s="60"/>
      <c r="F27" s="60"/>
      <c r="G27" s="60"/>
      <c r="H27" s="60"/>
      <c r="I27" s="60"/>
      <c r="J27" s="19">
        <v>70</v>
      </c>
      <c r="K27" s="28">
        <v>100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34</v>
      </c>
    </row>
    <row r="28" spans="2:17" x14ac:dyDescent="0.25">
      <c r="B28" s="41">
        <f>'[1]Table 9'!A23</f>
        <v>20</v>
      </c>
      <c r="C28" s="42" t="str">
        <f>'[1]Table 9'!B23</f>
        <v>231U0118</v>
      </c>
      <c r="D28" s="59" t="str">
        <f>'[1]Table 9'!C23</f>
        <v>MENDOZA SINTA JOSE ANGEL</v>
      </c>
      <c r="E28" s="60"/>
      <c r="F28" s="60"/>
      <c r="G28" s="60"/>
      <c r="H28" s="60"/>
      <c r="I28" s="60"/>
      <c r="J28" s="19">
        <v>95</v>
      </c>
      <c r="K28" s="28">
        <v>100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39</v>
      </c>
    </row>
    <row r="29" spans="2:17" x14ac:dyDescent="0.25">
      <c r="B29" s="41">
        <f>'[1]Table 9'!A24</f>
        <v>21</v>
      </c>
      <c r="C29" s="42" t="str">
        <f>'[1]Table 9'!B24</f>
        <v>231U0119</v>
      </c>
      <c r="D29" s="59" t="str">
        <f>'[1]Table 9'!C24</f>
        <v>OLIVERAS CHAGALA JUAN PABLO</v>
      </c>
      <c r="E29" s="60"/>
      <c r="F29" s="60"/>
      <c r="G29" s="60"/>
      <c r="H29" s="60"/>
      <c r="I29" s="60"/>
      <c r="J29" s="19">
        <v>100</v>
      </c>
      <c r="K29" s="28">
        <v>100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40</v>
      </c>
    </row>
    <row r="30" spans="2:17" x14ac:dyDescent="0.25">
      <c r="B30" s="41">
        <f>'[1]Table 9'!A25</f>
        <v>22</v>
      </c>
      <c r="C30" s="42" t="str">
        <f>'[1]Table 9'!B25</f>
        <v>231U0605</v>
      </c>
      <c r="D30" s="59" t="str">
        <f>'[1]Table 9'!C25</f>
        <v>ORTEGA ESCALERA IVAN DE JESUS</v>
      </c>
      <c r="E30" s="60"/>
      <c r="F30" s="60"/>
      <c r="G30" s="60"/>
      <c r="H30" s="60"/>
      <c r="I30" s="60"/>
      <c r="J30" s="19">
        <v>90</v>
      </c>
      <c r="K30" s="28">
        <v>100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38</v>
      </c>
    </row>
    <row r="31" spans="2:17" x14ac:dyDescent="0.25">
      <c r="B31" s="41">
        <f>'[1]Table 9'!A26</f>
        <v>23</v>
      </c>
      <c r="C31" s="42" t="str">
        <f>'[1]Table 9'!B26</f>
        <v>231U0606</v>
      </c>
      <c r="D31" s="59" t="str">
        <f>'[1]Table 9'!C26</f>
        <v>ORTIZ LUCIO ALEIDA MARIA</v>
      </c>
      <c r="E31" s="60"/>
      <c r="F31" s="60"/>
      <c r="G31" s="60"/>
      <c r="H31" s="60"/>
      <c r="I31" s="60"/>
      <c r="J31" s="19">
        <v>90</v>
      </c>
      <c r="K31" s="28">
        <v>90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36</v>
      </c>
    </row>
    <row r="32" spans="2:17" x14ac:dyDescent="0.25">
      <c r="B32" s="41">
        <f>'[1]Table 9'!A27</f>
        <v>24</v>
      </c>
      <c r="C32" s="42" t="str">
        <f>'[1]Table 9'!B27</f>
        <v>231U0608</v>
      </c>
      <c r="D32" s="59" t="str">
        <f>'[1]Table 9'!C27</f>
        <v>ORTIZ LUCIO SAUL ARMANDO</v>
      </c>
      <c r="E32" s="60"/>
      <c r="F32" s="60"/>
      <c r="G32" s="60"/>
      <c r="H32" s="60"/>
      <c r="I32" s="60"/>
      <c r="J32" s="19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0"/>
        <v>0</v>
      </c>
    </row>
    <row r="33" spans="2:17" x14ac:dyDescent="0.25">
      <c r="B33" s="41">
        <f>'[1]Table 9'!A28</f>
        <v>25</v>
      </c>
      <c r="C33" s="42" t="str">
        <f>'[1]Table 9'!B28</f>
        <v>231U0585</v>
      </c>
      <c r="D33" s="59" t="str">
        <f>'[1]Table 9'!C28</f>
        <v>PALAYOT COAZOZON OSCAR YAHIR</v>
      </c>
      <c r="E33" s="60"/>
      <c r="F33" s="60"/>
      <c r="G33" s="60"/>
      <c r="H33" s="60"/>
      <c r="I33" s="60"/>
      <c r="J33" s="19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0"/>
        <v>0</v>
      </c>
    </row>
    <row r="34" spans="2:17" x14ac:dyDescent="0.25">
      <c r="B34" s="41">
        <f>'[1]Table 9'!A29</f>
        <v>26</v>
      </c>
      <c r="C34" s="42" t="str">
        <f>'[1]Table 9'!B29</f>
        <v>231U0607</v>
      </c>
      <c r="D34" s="59" t="str">
        <f>'[1]Table 9'!C29</f>
        <v>PARTIDA COTA NESBITH DAILI</v>
      </c>
      <c r="E34" s="60"/>
      <c r="F34" s="60"/>
      <c r="G34" s="60"/>
      <c r="H34" s="60"/>
      <c r="I34" s="60"/>
      <c r="J34" s="19">
        <v>0</v>
      </c>
      <c r="K34" s="28">
        <v>100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0"/>
        <v>20</v>
      </c>
    </row>
    <row r="35" spans="2:17" x14ac:dyDescent="0.25">
      <c r="B35" s="41">
        <f>'[1]Table 9'!A30</f>
        <v>27</v>
      </c>
      <c r="C35" s="42" t="str">
        <f>'[1]Table 9'!B30</f>
        <v>231U0122</v>
      </c>
      <c r="D35" s="59" t="str">
        <f>'[1]Table 9'!C30</f>
        <v>POLITO ESCRIBANO JAVIER JOSIMAR</v>
      </c>
      <c r="E35" s="60"/>
      <c r="F35" s="60"/>
      <c r="G35" s="60"/>
      <c r="H35" s="60"/>
      <c r="I35" s="60"/>
      <c r="J35" s="4">
        <v>75</v>
      </c>
      <c r="K35" s="28">
        <v>80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0"/>
        <v>31</v>
      </c>
    </row>
    <row r="36" spans="2:17" x14ac:dyDescent="0.25">
      <c r="B36" s="41">
        <f>'[1]Table 9'!A31</f>
        <v>28</v>
      </c>
      <c r="C36" s="42" t="str">
        <f>'[1]Table 9'!B31</f>
        <v>231U0124</v>
      </c>
      <c r="D36" s="59" t="str">
        <f>'[1]Table 9'!C31</f>
        <v>QUINO VICTORIO LUIS ANGEL</v>
      </c>
      <c r="E36" s="60"/>
      <c r="F36" s="60"/>
      <c r="G36" s="60"/>
      <c r="H36" s="60"/>
      <c r="I36" s="60"/>
      <c r="J36" s="4">
        <v>71</v>
      </c>
      <c r="K36" s="28">
        <v>80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0"/>
        <v>30.2</v>
      </c>
    </row>
    <row r="37" spans="2:17" x14ac:dyDescent="0.25">
      <c r="B37" s="41">
        <f>'[1]Table 9'!A32</f>
        <v>29</v>
      </c>
      <c r="C37" s="42" t="str">
        <f>'[1]Table 9'!B32</f>
        <v>231U0126</v>
      </c>
      <c r="D37" s="59" t="str">
        <f>'[1]Table 9'!C32</f>
        <v>ROQUE CONDE WILLIAM</v>
      </c>
      <c r="E37" s="60"/>
      <c r="F37" s="60"/>
      <c r="G37" s="60"/>
      <c r="H37" s="60"/>
      <c r="I37" s="60"/>
      <c r="J37" s="4">
        <v>0</v>
      </c>
      <c r="K37" s="28">
        <v>80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0"/>
        <v>16</v>
      </c>
    </row>
    <row r="38" spans="2:17" x14ac:dyDescent="0.25">
      <c r="B38" s="41">
        <f>'[1]Table 9'!A33</f>
        <v>30</v>
      </c>
      <c r="C38" s="42" t="str">
        <f>'[1]Table 9'!B33</f>
        <v>231U0640</v>
      </c>
      <c r="D38" s="59" t="str">
        <f>'[1]Table 9'!C33</f>
        <v>SANTOS TEODORO ANA ALI</v>
      </c>
      <c r="E38" s="60"/>
      <c r="F38" s="60"/>
      <c r="G38" s="60"/>
      <c r="H38" s="60"/>
      <c r="I38" s="60"/>
      <c r="J38" s="4">
        <v>76</v>
      </c>
      <c r="K38" s="28">
        <v>100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14">
        <f t="shared" si="0"/>
        <v>35.200000000000003</v>
      </c>
    </row>
    <row r="39" spans="2:17" x14ac:dyDescent="0.25">
      <c r="B39" s="41">
        <f>'[1]Table 9'!A34</f>
        <v>31</v>
      </c>
      <c r="C39" s="42" t="str">
        <f>'[1]Table 9'!B34</f>
        <v>231U0129</v>
      </c>
      <c r="D39" s="59" t="str">
        <f>'[1]Table 9'!C34</f>
        <v>TOM PAREDES SALVADOR</v>
      </c>
      <c r="E39" s="60"/>
      <c r="F39" s="60"/>
      <c r="G39" s="60"/>
      <c r="H39" s="60"/>
      <c r="I39" s="60"/>
      <c r="J39" s="4">
        <v>70</v>
      </c>
      <c r="K39" s="28">
        <v>100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14">
        <f t="shared" si="0"/>
        <v>34</v>
      </c>
    </row>
    <row r="40" spans="2:17" x14ac:dyDescent="0.25">
      <c r="B40" s="41">
        <f>'[1]Table 9'!A35</f>
        <v>32</v>
      </c>
      <c r="C40" s="42" t="str">
        <f>'[1]Table 9'!B35</f>
        <v>231U0131</v>
      </c>
      <c r="D40" s="59" t="str">
        <f>'[1]Table 9'!C35</f>
        <v>TOTO MOTO JAIME</v>
      </c>
      <c r="E40" s="60"/>
      <c r="F40" s="60"/>
      <c r="G40" s="60"/>
      <c r="H40" s="60"/>
      <c r="I40" s="60"/>
      <c r="J40" s="4">
        <v>0</v>
      </c>
      <c r="K40" s="28">
        <v>80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14">
        <f t="shared" ref="Q40:Q47" si="1">SUM(J40:P40)/7</f>
        <v>11.428571428571429</v>
      </c>
    </row>
    <row r="41" spans="2:17" x14ac:dyDescent="0.25">
      <c r="B41" s="41">
        <f>'[1]Table 9'!A36</f>
        <v>33</v>
      </c>
      <c r="C41" s="42" t="str">
        <f>'[1]Table 9'!B36</f>
        <v>231U0133</v>
      </c>
      <c r="D41" s="59" t="str">
        <f>'[1]Table 9'!C36</f>
        <v>VALLE RODRIGUEZ RENE</v>
      </c>
      <c r="E41" s="60"/>
      <c r="F41" s="60"/>
      <c r="G41" s="60"/>
      <c r="H41" s="60"/>
      <c r="I41" s="60"/>
      <c r="J41" s="4">
        <v>0</v>
      </c>
      <c r="K41" s="4">
        <v>0</v>
      </c>
      <c r="L41" s="4"/>
      <c r="M41" s="4"/>
      <c r="N41" s="4"/>
      <c r="O41" s="4"/>
      <c r="P41" s="4"/>
      <c r="Q41" s="14">
        <f t="shared" si="1"/>
        <v>0</v>
      </c>
    </row>
    <row r="42" spans="2:17" x14ac:dyDescent="0.25">
      <c r="B42" s="41">
        <f>'[1]Table 9'!A37</f>
        <v>34</v>
      </c>
      <c r="C42" s="41" t="str">
        <f>'[1]Table 9'!B37</f>
        <v>231U0135</v>
      </c>
      <c r="D42" s="62" t="str">
        <f>'[1]Table 9'!C37</f>
        <v>VILLEGAS MIL JOAQUIN DIDI</v>
      </c>
      <c r="E42" s="63"/>
      <c r="F42" s="63"/>
      <c r="G42" s="63"/>
      <c r="H42" s="63"/>
      <c r="I42" s="64"/>
      <c r="J42" s="4">
        <v>80</v>
      </c>
      <c r="K42" s="4">
        <v>90</v>
      </c>
      <c r="L42" s="4"/>
      <c r="M42" s="4"/>
      <c r="N42" s="4"/>
      <c r="O42" s="4"/>
      <c r="P42" s="4"/>
      <c r="Q42" s="14">
        <f t="shared" si="1"/>
        <v>24.285714285714285</v>
      </c>
    </row>
    <row r="43" spans="2:17" x14ac:dyDescent="0.25">
      <c r="B43" s="7"/>
      <c r="C43" s="7"/>
      <c r="D43" s="55"/>
      <c r="E43" s="55"/>
      <c r="F43" s="55"/>
      <c r="G43" s="55"/>
      <c r="H43" s="55"/>
      <c r="I43" s="55"/>
      <c r="J43" s="4"/>
      <c r="K43" s="4"/>
      <c r="L43" s="4"/>
      <c r="M43" s="4"/>
      <c r="N43" s="4"/>
      <c r="O43" s="4"/>
      <c r="P43" s="4"/>
      <c r="Q43" s="14">
        <f t="shared" si="1"/>
        <v>0</v>
      </c>
    </row>
    <row r="44" spans="2:17" x14ac:dyDescent="0.25">
      <c r="B44" s="7"/>
      <c r="C44" s="9"/>
      <c r="D44" s="55"/>
      <c r="E44" s="55"/>
      <c r="F44" s="55"/>
      <c r="G44" s="55"/>
      <c r="H44" s="55"/>
      <c r="I44" s="55"/>
      <c r="J44" s="4"/>
      <c r="K44" s="4"/>
      <c r="L44" s="4"/>
      <c r="M44" s="4"/>
      <c r="N44" s="4"/>
      <c r="O44" s="4"/>
      <c r="P44" s="4"/>
      <c r="Q44" s="14">
        <f t="shared" si="1"/>
        <v>0</v>
      </c>
    </row>
    <row r="45" spans="2:17" x14ac:dyDescent="0.25">
      <c r="B45" s="7"/>
      <c r="C45" s="9"/>
      <c r="D45" s="55"/>
      <c r="E45" s="55"/>
      <c r="F45" s="55"/>
      <c r="G45" s="55"/>
      <c r="H45" s="55"/>
      <c r="I45" s="55"/>
      <c r="J45" s="4"/>
      <c r="K45" s="4"/>
      <c r="L45" s="4"/>
      <c r="M45" s="4"/>
      <c r="N45" s="4"/>
      <c r="O45" s="4"/>
      <c r="P45" s="4"/>
      <c r="Q45" s="14">
        <f t="shared" si="1"/>
        <v>0</v>
      </c>
    </row>
    <row r="46" spans="2:17" x14ac:dyDescent="0.25">
      <c r="B46" s="7"/>
      <c r="C46" s="9"/>
      <c r="D46" s="55"/>
      <c r="E46" s="55"/>
      <c r="F46" s="55"/>
      <c r="G46" s="55"/>
      <c r="H46" s="55"/>
      <c r="I46" s="55"/>
      <c r="J46" s="4"/>
      <c r="K46" s="4"/>
      <c r="L46" s="4"/>
      <c r="M46" s="4"/>
      <c r="N46" s="4"/>
      <c r="O46" s="4"/>
      <c r="P46" s="4"/>
      <c r="Q46" s="14">
        <f t="shared" si="1"/>
        <v>0</v>
      </c>
    </row>
    <row r="47" spans="2:17" x14ac:dyDescent="0.25">
      <c r="B47" s="7"/>
      <c r="C47" s="9"/>
      <c r="D47" s="55"/>
      <c r="E47" s="55"/>
      <c r="F47" s="55"/>
      <c r="G47" s="55"/>
      <c r="H47" s="55"/>
      <c r="I47" s="55"/>
      <c r="J47" s="4"/>
      <c r="K47" s="4"/>
      <c r="L47" s="4"/>
      <c r="M47" s="4"/>
      <c r="N47" s="4"/>
      <c r="O47" s="4"/>
      <c r="P47" s="4"/>
      <c r="Q47" s="14">
        <f t="shared" si="1"/>
        <v>0</v>
      </c>
    </row>
    <row r="48" spans="2:17" x14ac:dyDescent="0.25">
      <c r="B48" s="8"/>
      <c r="C48" s="9"/>
      <c r="D48" s="55"/>
      <c r="E48" s="55"/>
      <c r="F48" s="55"/>
      <c r="G48" s="55"/>
      <c r="H48" s="55"/>
      <c r="I48" s="55"/>
      <c r="J48" s="5"/>
      <c r="K48" s="5"/>
      <c r="L48" s="5"/>
      <c r="M48" s="5"/>
      <c r="N48" s="5"/>
      <c r="O48" s="5"/>
      <c r="P48" s="5"/>
      <c r="Q48" s="14">
        <f>SUM(J48:P48)/7</f>
        <v>0</v>
      </c>
    </row>
    <row r="49" spans="2:17" x14ac:dyDescent="0.25">
      <c r="B49" s="8"/>
      <c r="C49" s="9"/>
      <c r="D49" s="55"/>
      <c r="E49" s="55"/>
      <c r="F49" s="55"/>
      <c r="G49" s="55"/>
      <c r="H49" s="55"/>
      <c r="I49" s="55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/>
      <c r="C50" s="9"/>
      <c r="D50" s="55"/>
      <c r="E50" s="55"/>
      <c r="F50" s="55"/>
      <c r="G50" s="55"/>
      <c r="H50" s="55"/>
      <c r="I50" s="55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16"/>
      <c r="C51" s="9"/>
      <c r="D51" s="55"/>
      <c r="E51" s="55"/>
      <c r="F51" s="55"/>
      <c r="G51" s="55"/>
      <c r="H51" s="55"/>
      <c r="I51" s="55"/>
      <c r="J51" s="15"/>
      <c r="K51" s="15"/>
      <c r="L51" s="15"/>
      <c r="M51" s="15"/>
      <c r="N51" s="15"/>
      <c r="O51" s="15"/>
      <c r="P51" s="15"/>
      <c r="Q51" s="14">
        <f>SUM(J51:P51)/7</f>
        <v>0</v>
      </c>
    </row>
    <row r="52" spans="2:17" x14ac:dyDescent="0.25">
      <c r="B52" s="16"/>
      <c r="C52" s="22"/>
      <c r="D52" s="56"/>
      <c r="E52" s="57"/>
      <c r="F52" s="57"/>
      <c r="G52" s="57"/>
      <c r="H52" s="57"/>
      <c r="I52" s="58"/>
      <c r="J52" s="3"/>
      <c r="K52" s="3"/>
      <c r="L52" s="3"/>
      <c r="M52" s="3"/>
      <c r="N52" s="3"/>
      <c r="O52" s="3"/>
      <c r="P52" s="3"/>
      <c r="Q52" s="14">
        <f>SUM(J52:P52)/7</f>
        <v>0</v>
      </c>
    </row>
    <row r="53" spans="2:17" x14ac:dyDescent="0.25">
      <c r="C53" s="54"/>
      <c r="D53" s="54"/>
      <c r="E53" s="10"/>
      <c r="H53" s="78" t="s">
        <v>19</v>
      </c>
      <c r="I53" s="78"/>
      <c r="J53" s="23">
        <f t="shared" ref="J53:P53" si="2">COUNTIF(J9:J52,"&gt;=70")</f>
        <v>23</v>
      </c>
      <c r="K53" s="23">
        <f t="shared" si="2"/>
        <v>30</v>
      </c>
      <c r="L53" s="23">
        <f t="shared" si="2"/>
        <v>0</v>
      </c>
      <c r="M53" s="23">
        <f t="shared" si="2"/>
        <v>0</v>
      </c>
      <c r="N53" s="23">
        <f t="shared" si="2"/>
        <v>0</v>
      </c>
      <c r="O53" s="23">
        <f t="shared" si="2"/>
        <v>0</v>
      </c>
      <c r="P53" s="23">
        <f t="shared" si="2"/>
        <v>0</v>
      </c>
      <c r="Q53" s="27">
        <f>COUNTIF(Q9:Q47,"&gt;=70")</f>
        <v>0</v>
      </c>
    </row>
    <row r="54" spans="2:17" x14ac:dyDescent="0.25">
      <c r="C54" s="54"/>
      <c r="D54" s="54"/>
      <c r="E54" s="11"/>
      <c r="H54" s="79" t="s">
        <v>20</v>
      </c>
      <c r="I54" s="79"/>
      <c r="J54" s="24">
        <f t="shared" ref="J54:Q54" si="3">COUNTIF(J9:J52,"&lt;70")</f>
        <v>11</v>
      </c>
      <c r="K54" s="24">
        <f t="shared" si="3"/>
        <v>4</v>
      </c>
      <c r="L54" s="24">
        <f t="shared" si="3"/>
        <v>32</v>
      </c>
      <c r="M54" s="24">
        <f t="shared" si="3"/>
        <v>32</v>
      </c>
      <c r="N54" s="24">
        <f t="shared" si="3"/>
        <v>32</v>
      </c>
      <c r="O54" s="24">
        <f t="shared" si="3"/>
        <v>32</v>
      </c>
      <c r="P54" s="24">
        <f t="shared" si="3"/>
        <v>32</v>
      </c>
      <c r="Q54" s="24">
        <f t="shared" si="3"/>
        <v>44</v>
      </c>
    </row>
    <row r="55" spans="2:17" x14ac:dyDescent="0.25">
      <c r="C55" s="54"/>
      <c r="D55" s="54"/>
      <c r="E55" s="54"/>
      <c r="H55" s="79" t="s">
        <v>21</v>
      </c>
      <c r="I55" s="79"/>
      <c r="J55" s="24">
        <f t="shared" ref="J55:Q55" si="4">COUNT(J9:J52)</f>
        <v>34</v>
      </c>
      <c r="K55" s="24">
        <f t="shared" si="4"/>
        <v>34</v>
      </c>
      <c r="L55" s="24">
        <f t="shared" si="4"/>
        <v>32</v>
      </c>
      <c r="M55" s="24">
        <f t="shared" si="4"/>
        <v>32</v>
      </c>
      <c r="N55" s="24">
        <f t="shared" si="4"/>
        <v>32</v>
      </c>
      <c r="O55" s="24">
        <f t="shared" si="4"/>
        <v>32</v>
      </c>
      <c r="P55" s="24">
        <f t="shared" si="4"/>
        <v>32</v>
      </c>
      <c r="Q55" s="24">
        <f t="shared" si="4"/>
        <v>44</v>
      </c>
    </row>
    <row r="56" spans="2:17" x14ac:dyDescent="0.25">
      <c r="C56" s="54"/>
      <c r="D56" s="54"/>
      <c r="E56" s="10"/>
      <c r="F56" s="12"/>
      <c r="H56" s="80" t="s">
        <v>16</v>
      </c>
      <c r="I56" s="80"/>
      <c r="J56" s="25">
        <f>J53/J55</f>
        <v>0.67647058823529416</v>
      </c>
      <c r="K56" s="26">
        <f t="shared" ref="K56:Q56" si="5">K53/K55</f>
        <v>0.88235294117647056</v>
      </c>
      <c r="L56" s="26">
        <f t="shared" si="5"/>
        <v>0</v>
      </c>
      <c r="M56" s="26">
        <f t="shared" si="5"/>
        <v>0</v>
      </c>
      <c r="N56" s="26">
        <f t="shared" si="5"/>
        <v>0</v>
      </c>
      <c r="O56" s="26">
        <f t="shared" si="5"/>
        <v>0</v>
      </c>
      <c r="P56" s="26">
        <f t="shared" si="5"/>
        <v>0</v>
      </c>
      <c r="Q56" s="26">
        <f t="shared" si="5"/>
        <v>0</v>
      </c>
    </row>
    <row r="57" spans="2:17" x14ac:dyDescent="0.25">
      <c r="C57" s="54"/>
      <c r="D57" s="54"/>
      <c r="E57" s="10"/>
      <c r="F57" s="12"/>
      <c r="H57" s="80" t="s">
        <v>17</v>
      </c>
      <c r="I57" s="80"/>
      <c r="J57" s="25">
        <f>J54/J55</f>
        <v>0.3235294117647059</v>
      </c>
      <c r="K57" s="25">
        <f t="shared" ref="K57:Q57" si="6">K54/K55</f>
        <v>0.11764705882352941</v>
      </c>
      <c r="L57" s="26">
        <f t="shared" si="6"/>
        <v>1</v>
      </c>
      <c r="M57" s="26">
        <f t="shared" si="6"/>
        <v>1</v>
      </c>
      <c r="N57" s="26">
        <f t="shared" si="6"/>
        <v>1</v>
      </c>
      <c r="O57" s="26">
        <f t="shared" si="6"/>
        <v>1</v>
      </c>
      <c r="P57" s="26">
        <f t="shared" si="6"/>
        <v>1</v>
      </c>
      <c r="Q57" s="26">
        <f t="shared" si="6"/>
        <v>1</v>
      </c>
    </row>
    <row r="58" spans="2:17" x14ac:dyDescent="0.25">
      <c r="C58" s="54"/>
      <c r="D58" s="54"/>
      <c r="E58" s="11"/>
      <c r="F58" s="12"/>
    </row>
    <row r="59" spans="2:17" x14ac:dyDescent="0.25">
      <c r="C59" s="10"/>
      <c r="D59" s="10"/>
      <c r="E59" s="11"/>
      <c r="F59" s="12"/>
    </row>
    <row r="60" spans="2:17" x14ac:dyDescent="0.25">
      <c r="J60" s="81"/>
      <c r="K60" s="81"/>
      <c r="L60" s="81"/>
      <c r="M60" s="81"/>
      <c r="N60" s="81"/>
      <c r="O60" s="81"/>
      <c r="P60" s="81"/>
    </row>
    <row r="61" spans="2:17" x14ac:dyDescent="0.25">
      <c r="J61" s="74" t="s">
        <v>18</v>
      </c>
      <c r="K61" s="74"/>
      <c r="L61" s="74"/>
      <c r="M61" s="74"/>
      <c r="N61" s="74"/>
      <c r="O61" s="74"/>
      <c r="P61" s="74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J4:K4"/>
    <mergeCell ref="N4:O4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1:I21"/>
    <mergeCell ref="D22:I22"/>
    <mergeCell ref="D23:I23"/>
    <mergeCell ref="D24:I24"/>
    <mergeCell ref="D25:I25"/>
    <mergeCell ref="B2:P2"/>
    <mergeCell ref="D44:I44"/>
    <mergeCell ref="D45:I45"/>
    <mergeCell ref="D46:I46"/>
    <mergeCell ref="D26:I26"/>
    <mergeCell ref="D27:I27"/>
    <mergeCell ref="D28:I28"/>
    <mergeCell ref="D29:I29"/>
    <mergeCell ref="D30:I30"/>
    <mergeCell ref="D38:I38"/>
    <mergeCell ref="D39:I39"/>
    <mergeCell ref="D40:I40"/>
    <mergeCell ref="D41:I41"/>
    <mergeCell ref="D42:I42"/>
    <mergeCell ref="D31:I31"/>
    <mergeCell ref="D20:I20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30" zoomScaleNormal="13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20"/>
      <c r="R3" s="20"/>
    </row>
    <row r="4" spans="2:18" x14ac:dyDescent="0.25">
      <c r="C4" t="s">
        <v>0</v>
      </c>
      <c r="D4" s="82" t="s">
        <v>27</v>
      </c>
      <c r="E4" s="82"/>
      <c r="F4" s="82"/>
      <c r="G4" s="82"/>
      <c r="I4" t="s">
        <v>1</v>
      </c>
      <c r="J4" s="65" t="s">
        <v>31</v>
      </c>
      <c r="K4" s="65"/>
      <c r="M4" t="s">
        <v>2</v>
      </c>
      <c r="N4" s="66">
        <v>45231</v>
      </c>
      <c r="O4" s="6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5" t="s">
        <v>30</v>
      </c>
      <c r="E6" s="65"/>
      <c r="F6" s="65"/>
      <c r="G6" s="65"/>
      <c r="I6" s="75" t="s">
        <v>22</v>
      </c>
      <c r="J6" s="75"/>
      <c r="K6" s="76" t="s">
        <v>24</v>
      </c>
      <c r="L6" s="76"/>
      <c r="M6" s="76"/>
      <c r="N6" s="76"/>
      <c r="O6" s="76"/>
      <c r="P6" s="7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41">
        <f>'[1]Table 6'!A4</f>
        <v>1</v>
      </c>
      <c r="C9" s="43" t="str">
        <f>'[1]Table 6'!B4</f>
        <v>231U0087</v>
      </c>
      <c r="D9" s="85" t="str">
        <f>'[1]Table 6'!C4</f>
        <v>ANDRADE PONCE DANIEL</v>
      </c>
      <c r="E9" s="86"/>
      <c r="F9" s="86"/>
      <c r="G9" s="86"/>
      <c r="H9" s="86"/>
      <c r="I9" s="86"/>
      <c r="J9" s="19">
        <v>88</v>
      </c>
      <c r="K9" s="38">
        <v>100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SUM(J9:N9)/7</f>
        <v>26.857142857142858</v>
      </c>
    </row>
    <row r="10" spans="2:18" x14ac:dyDescent="0.25">
      <c r="B10" s="41">
        <f>'[1]Table 6'!A5</f>
        <v>2</v>
      </c>
      <c r="C10" s="43" t="str">
        <f>'[1]Table 6'!B5</f>
        <v>231U0090</v>
      </c>
      <c r="D10" s="85" t="str">
        <f>'[1]Table 6'!C5</f>
        <v>CAMPOS MARTÍNEZ CARLOS ALEXI</v>
      </c>
      <c r="E10" s="86"/>
      <c r="F10" s="86"/>
      <c r="G10" s="86"/>
      <c r="H10" s="86"/>
      <c r="I10" s="86"/>
      <c r="J10" s="19">
        <v>78</v>
      </c>
      <c r="K10" s="38">
        <v>90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9" si="0">SUM(J10:N10)/7</f>
        <v>24</v>
      </c>
    </row>
    <row r="11" spans="2:18" x14ac:dyDescent="0.25">
      <c r="B11" s="41">
        <f>'[1]Table 6'!A6</f>
        <v>3</v>
      </c>
      <c r="C11" s="43" t="str">
        <f>'[1]Table 6'!B6</f>
        <v>231U0092</v>
      </c>
      <c r="D11" s="85" t="str">
        <f>'[1]Table 6'!C6</f>
        <v>CANELA JIMÉNEZ ERIK</v>
      </c>
      <c r="E11" s="86"/>
      <c r="F11" s="86"/>
      <c r="G11" s="86"/>
      <c r="H11" s="86"/>
      <c r="I11" s="86"/>
      <c r="J11" s="19">
        <v>80</v>
      </c>
      <c r="K11" s="38">
        <v>80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22.857142857142858</v>
      </c>
    </row>
    <row r="12" spans="2:18" x14ac:dyDescent="0.25">
      <c r="B12" s="41">
        <f>'[1]Table 6'!A7</f>
        <v>4</v>
      </c>
      <c r="C12" s="43" t="str">
        <f>'[1]Table 6'!B7</f>
        <v>231U0094</v>
      </c>
      <c r="D12" s="85" t="str">
        <f>'[1]Table 6'!C7</f>
        <v>CARRION CRUZ YURIDIA JETZABETH</v>
      </c>
      <c r="E12" s="86"/>
      <c r="F12" s="86"/>
      <c r="G12" s="86"/>
      <c r="H12" s="86"/>
      <c r="I12" s="86"/>
      <c r="J12" s="19">
        <v>0</v>
      </c>
      <c r="K12" s="38">
        <v>80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11.428571428571429</v>
      </c>
    </row>
    <row r="13" spans="2:18" x14ac:dyDescent="0.25">
      <c r="B13" s="41">
        <f>'[1]Table 6'!A8</f>
        <v>5</v>
      </c>
      <c r="C13" s="43" t="str">
        <f>'[1]Table 6'!B8</f>
        <v>231U0096</v>
      </c>
      <c r="D13" s="85" t="str">
        <f>'[1]Table 6'!C8</f>
        <v>CASTELLANOS COTO RAUL DE JESUS</v>
      </c>
      <c r="E13" s="86"/>
      <c r="F13" s="86"/>
      <c r="G13" s="86"/>
      <c r="H13" s="86"/>
      <c r="I13" s="86"/>
      <c r="J13" s="19">
        <v>95</v>
      </c>
      <c r="K13" s="38">
        <v>100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27.857142857142858</v>
      </c>
    </row>
    <row r="14" spans="2:18" x14ac:dyDescent="0.25">
      <c r="B14" s="41">
        <f>'[1]Table 6'!A9</f>
        <v>6</v>
      </c>
      <c r="C14" s="43" t="str">
        <f>'[1]Table 6'!B9</f>
        <v>231U0098</v>
      </c>
      <c r="D14" s="85" t="str">
        <f>'[1]Table 6'!C9</f>
        <v>COBIX GARCIA JOSE EDUARDO</v>
      </c>
      <c r="E14" s="86"/>
      <c r="F14" s="86"/>
      <c r="G14" s="86"/>
      <c r="H14" s="86"/>
      <c r="I14" s="86"/>
      <c r="J14" s="19">
        <v>0</v>
      </c>
      <c r="K14" s="38">
        <v>80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11.428571428571429</v>
      </c>
    </row>
    <row r="15" spans="2:18" x14ac:dyDescent="0.25">
      <c r="B15" s="41">
        <f>'[1]Table 6'!A10</f>
        <v>7</v>
      </c>
      <c r="C15" s="43" t="str">
        <f>'[1]Table 6'!B10</f>
        <v>231U0586</v>
      </c>
      <c r="D15" s="85" t="str">
        <f>'[1]Table 6'!C10</f>
        <v>CORTEZ JOAQUIN JONATHAN</v>
      </c>
      <c r="E15" s="86"/>
      <c r="F15" s="86"/>
      <c r="G15" s="86"/>
      <c r="H15" s="86"/>
      <c r="I15" s="86"/>
      <c r="J15" s="19">
        <v>90</v>
      </c>
      <c r="K15" s="38">
        <v>90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25.714285714285715</v>
      </c>
    </row>
    <row r="16" spans="2:18" x14ac:dyDescent="0.25">
      <c r="B16" s="41">
        <f>'[1]Table 6'!A11</f>
        <v>8</v>
      </c>
      <c r="C16" s="43" t="str">
        <f>'[1]Table 6'!B11</f>
        <v>231U0101</v>
      </c>
      <c r="D16" s="85" t="str">
        <f>'[1]Table 6'!C11</f>
        <v>CRUZ MARTINEZ DANIEL</v>
      </c>
      <c r="E16" s="86"/>
      <c r="F16" s="86"/>
      <c r="G16" s="86"/>
      <c r="H16" s="86"/>
      <c r="I16" s="86"/>
      <c r="J16" s="19">
        <v>80</v>
      </c>
      <c r="K16" s="38">
        <v>80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22.857142857142858</v>
      </c>
    </row>
    <row r="17" spans="2:17" x14ac:dyDescent="0.25">
      <c r="B17" s="41">
        <f>'[1]Table 6'!A12</f>
        <v>9</v>
      </c>
      <c r="C17" s="43" t="str">
        <f>'[1]Table 6'!B12</f>
        <v>231U0103</v>
      </c>
      <c r="D17" s="85" t="str">
        <f>'[1]Table 6'!C12</f>
        <v>DE JESUS CRUZ OSCAR</v>
      </c>
      <c r="E17" s="86"/>
      <c r="F17" s="86"/>
      <c r="G17" s="86"/>
      <c r="H17" s="86"/>
      <c r="I17" s="86"/>
      <c r="J17" s="19">
        <v>100</v>
      </c>
      <c r="K17" s="38">
        <v>100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28.571428571428573</v>
      </c>
    </row>
    <row r="18" spans="2:17" x14ac:dyDescent="0.25">
      <c r="B18" s="41">
        <f>'[1]Table 6'!A13</f>
        <v>10</v>
      </c>
      <c r="C18" s="43" t="str">
        <f>'[1]Table 6'!B13</f>
        <v>231U0105</v>
      </c>
      <c r="D18" s="85" t="str">
        <f>'[1]Table 6'!C13</f>
        <v>DE LA O ROSARIO KEVIN ALEXANDER</v>
      </c>
      <c r="E18" s="86"/>
      <c r="F18" s="86"/>
      <c r="G18" s="86"/>
      <c r="H18" s="86"/>
      <c r="I18" s="86"/>
      <c r="J18" s="19">
        <v>96</v>
      </c>
      <c r="K18" s="38">
        <v>100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28</v>
      </c>
    </row>
    <row r="19" spans="2:17" x14ac:dyDescent="0.25">
      <c r="B19" s="41">
        <f>'[1]Table 6'!A14</f>
        <v>11</v>
      </c>
      <c r="C19" s="43" t="str">
        <f>'[1]Table 6'!B14</f>
        <v>231U0108</v>
      </c>
      <c r="D19" s="85" t="str">
        <f>'[1]Table 6'!C14</f>
        <v>GARCÍA COTA RAFAEL</v>
      </c>
      <c r="E19" s="86"/>
      <c r="F19" s="86"/>
      <c r="G19" s="86"/>
      <c r="H19" s="86"/>
      <c r="I19" s="86"/>
      <c r="J19" s="19">
        <v>95</v>
      </c>
      <c r="K19" s="38">
        <v>100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27.857142857142858</v>
      </c>
    </row>
    <row r="20" spans="2:17" x14ac:dyDescent="0.25">
      <c r="B20" s="41">
        <f>'[1]Table 6'!A15</f>
        <v>12</v>
      </c>
      <c r="C20" s="43" t="str">
        <f>'[1]Table 6'!B15</f>
        <v>231U0035</v>
      </c>
      <c r="D20" s="85" t="str">
        <f>'[1]Table 6'!C15</f>
        <v>GUZMAN BAXIN ALEXIS</v>
      </c>
      <c r="E20" s="86"/>
      <c r="F20" s="86"/>
      <c r="G20" s="86"/>
      <c r="H20" s="86"/>
      <c r="I20" s="86"/>
      <c r="J20" s="19">
        <v>85</v>
      </c>
      <c r="K20" s="38">
        <v>100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26.428571428571427</v>
      </c>
    </row>
    <row r="21" spans="2:17" x14ac:dyDescent="0.25">
      <c r="B21" s="41">
        <f>'[1]Table 6'!A16</f>
        <v>13</v>
      </c>
      <c r="C21" s="43" t="str">
        <f>'[1]Table 6'!B16</f>
        <v>231U0111</v>
      </c>
      <c r="D21" s="85" t="str">
        <f>'[1]Table 6'!C16</f>
        <v>HERNANDEZ MARTINEZ REYLI ALEXANDER</v>
      </c>
      <c r="E21" s="86"/>
      <c r="F21" s="86"/>
      <c r="G21" s="86"/>
      <c r="H21" s="86"/>
      <c r="I21" s="86"/>
      <c r="J21" s="19">
        <v>0</v>
      </c>
      <c r="K21" s="38">
        <v>80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11.428571428571429</v>
      </c>
    </row>
    <row r="22" spans="2:17" x14ac:dyDescent="0.25">
      <c r="B22" s="41">
        <f>'[1]Table 6'!A17</f>
        <v>14</v>
      </c>
      <c r="C22" s="43" t="str">
        <f>'[1]Table 6'!B17</f>
        <v>231U0113</v>
      </c>
      <c r="D22" s="85" t="str">
        <f>'[1]Table 6'!C17</f>
        <v>HERNÁNDEZ URIBE ENRIQUE BARAQUIEL</v>
      </c>
      <c r="E22" s="86"/>
      <c r="F22" s="86"/>
      <c r="G22" s="86"/>
      <c r="H22" s="86"/>
      <c r="I22" s="86"/>
      <c r="J22" s="19">
        <v>95</v>
      </c>
      <c r="K22" s="38">
        <v>95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27.142857142857142</v>
      </c>
    </row>
    <row r="23" spans="2:17" x14ac:dyDescent="0.25">
      <c r="B23" s="41">
        <f>'[1]Table 6'!A18</f>
        <v>15</v>
      </c>
      <c r="C23" s="43" t="str">
        <f>'[1]Table 6'!B18</f>
        <v>231U0656</v>
      </c>
      <c r="D23" s="85" t="str">
        <f>'[1]Table 6'!C18</f>
        <v>HERRERA SOSA JESÚS</v>
      </c>
      <c r="E23" s="86"/>
      <c r="F23" s="86"/>
      <c r="G23" s="86"/>
      <c r="H23" s="86"/>
      <c r="I23" s="86"/>
      <c r="J23" s="19">
        <v>0</v>
      </c>
      <c r="K23" s="38">
        <v>80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11.428571428571429</v>
      </c>
    </row>
    <row r="24" spans="2:17" x14ac:dyDescent="0.25">
      <c r="B24" s="41">
        <f>'[1]Table 6'!A19</f>
        <v>16</v>
      </c>
      <c r="C24" s="43" t="str">
        <f>'[1]Table 6'!B19</f>
        <v>231U0344</v>
      </c>
      <c r="D24" s="85" t="str">
        <f>'[1]Table 6'!C19</f>
        <v>MARCIAL CATEMAXCA FROILAN</v>
      </c>
      <c r="E24" s="86"/>
      <c r="F24" s="86"/>
      <c r="G24" s="86"/>
      <c r="H24" s="86"/>
      <c r="I24" s="86"/>
      <c r="J24" s="19">
        <v>70</v>
      </c>
      <c r="K24" s="38">
        <v>88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22.571428571428573</v>
      </c>
    </row>
    <row r="25" spans="2:17" x14ac:dyDescent="0.25">
      <c r="B25" s="41">
        <f>'[1]Table 6'!A20</f>
        <v>17</v>
      </c>
      <c r="C25" s="43" t="str">
        <f>'[1]Table 6'!B20</f>
        <v>231U0115</v>
      </c>
      <c r="D25" s="85" t="str">
        <f>'[1]Table 6'!C20</f>
        <v>MARTINEZ MARTINEZ JASIEL JESUS</v>
      </c>
      <c r="E25" s="86"/>
      <c r="F25" s="86"/>
      <c r="G25" s="86"/>
      <c r="H25" s="86"/>
      <c r="I25" s="86"/>
      <c r="J25" s="19">
        <v>100</v>
      </c>
      <c r="K25" s="38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28.571428571428573</v>
      </c>
    </row>
    <row r="26" spans="2:17" x14ac:dyDescent="0.25">
      <c r="B26" s="41">
        <f>'[1]Table 6'!A21</f>
        <v>18</v>
      </c>
      <c r="C26" s="43" t="str">
        <f>'[1]Table 6'!B21</f>
        <v>231U0117</v>
      </c>
      <c r="D26" s="85" t="str">
        <f>'[1]Table 6'!C21</f>
        <v>MARTINEZ ZAVALA JOSE ULISES</v>
      </c>
      <c r="E26" s="86"/>
      <c r="F26" s="86"/>
      <c r="G26" s="86"/>
      <c r="H26" s="86"/>
      <c r="I26" s="86"/>
      <c r="J26" s="19">
        <v>0</v>
      </c>
      <c r="K26" s="38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41">
        <f>'[1]Table 6'!A22</f>
        <v>19</v>
      </c>
      <c r="C27" s="43" t="str">
        <f>'[1]Table 6'!B22</f>
        <v>231U0053</v>
      </c>
      <c r="D27" s="85" t="str">
        <f>'[1]Table 6'!C22</f>
        <v>OBIL BUSTAMANTE LUIS ANGEL</v>
      </c>
      <c r="E27" s="86"/>
      <c r="F27" s="86"/>
      <c r="G27" s="86"/>
      <c r="H27" s="86"/>
      <c r="I27" s="86"/>
      <c r="J27" s="19">
        <v>90</v>
      </c>
      <c r="K27" s="38">
        <v>88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25.428571428571427</v>
      </c>
    </row>
    <row r="28" spans="2:17" x14ac:dyDescent="0.25">
      <c r="B28" s="41">
        <f>'[1]Table 6'!A23</f>
        <v>20</v>
      </c>
      <c r="C28" s="43" t="str">
        <f>'[1]Table 6'!B23</f>
        <v>231U0120</v>
      </c>
      <c r="D28" s="85" t="str">
        <f>'[1]Table 6'!C23</f>
        <v>ORTEGA ANTELY FREDDY DAMIAN</v>
      </c>
      <c r="E28" s="86"/>
      <c r="F28" s="86"/>
      <c r="G28" s="86"/>
      <c r="H28" s="86"/>
      <c r="I28" s="86"/>
      <c r="J28" s="19">
        <v>85</v>
      </c>
      <c r="K28" s="38">
        <v>80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23.571428571428573</v>
      </c>
    </row>
    <row r="29" spans="2:17" x14ac:dyDescent="0.25">
      <c r="B29" s="41">
        <f>'[1]Table 6'!A24</f>
        <v>21</v>
      </c>
      <c r="C29" s="43" t="str">
        <f>'[1]Table 6'!B24</f>
        <v>231U0121</v>
      </c>
      <c r="D29" s="85" t="str">
        <f>'[1]Table 6'!C24</f>
        <v>PEREZ MONTIEL JAIR</v>
      </c>
      <c r="E29" s="86"/>
      <c r="F29" s="86"/>
      <c r="G29" s="86"/>
      <c r="H29" s="86"/>
      <c r="I29" s="86"/>
      <c r="J29" s="19">
        <v>0</v>
      </c>
      <c r="K29" s="38">
        <v>78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11.142857142857142</v>
      </c>
    </row>
    <row r="30" spans="2:17" x14ac:dyDescent="0.25">
      <c r="B30" s="41">
        <f>'[1]Table 6'!A25</f>
        <v>22</v>
      </c>
      <c r="C30" s="43" t="str">
        <f>'[1]Table 6'!B25</f>
        <v>231U0123</v>
      </c>
      <c r="D30" s="62" t="str">
        <f>'[1]Table 6'!C25</f>
        <v>QUINO JIMÉNEZ SANTOS JOSIMAR</v>
      </c>
      <c r="E30" s="63"/>
      <c r="F30" s="63"/>
      <c r="G30" s="63"/>
      <c r="H30" s="63"/>
      <c r="I30" s="64"/>
      <c r="J30" s="19">
        <v>100</v>
      </c>
      <c r="K30" s="38">
        <v>100</v>
      </c>
      <c r="L30" s="19"/>
      <c r="M30" s="19"/>
      <c r="N30" s="19"/>
      <c r="O30" s="19"/>
      <c r="P30" s="19"/>
      <c r="Q30" s="14"/>
    </row>
    <row r="31" spans="2:17" x14ac:dyDescent="0.25">
      <c r="B31" s="41">
        <f>'[1]Table 6'!A26</f>
        <v>23</v>
      </c>
      <c r="C31" s="43" t="str">
        <f>'[1]Table 6'!B26</f>
        <v>231U0125</v>
      </c>
      <c r="D31" s="83" t="str">
        <f>'[1]Table 6'!C26</f>
        <v>RAMÍREZ HERNÁNDEZ CARLOS IVAN</v>
      </c>
      <c r="E31" s="84"/>
      <c r="F31" s="84"/>
      <c r="G31" s="84"/>
      <c r="H31" s="84"/>
      <c r="I31" s="84"/>
      <c r="J31" s="19">
        <v>70</v>
      </c>
      <c r="K31" s="38">
        <v>79</v>
      </c>
      <c r="L31" s="19"/>
      <c r="M31" s="19"/>
      <c r="N31" s="19"/>
      <c r="O31" s="19"/>
      <c r="P31" s="19"/>
      <c r="Q31" s="14"/>
    </row>
    <row r="32" spans="2:17" x14ac:dyDescent="0.25">
      <c r="B32" s="41">
        <f>'[1]Table 6'!A27</f>
        <v>24</v>
      </c>
      <c r="C32" s="43" t="str">
        <f>'[1]Table 6'!B27</f>
        <v>231U0356</v>
      </c>
      <c r="D32" s="83" t="str">
        <f>'[1]Table 6'!C27</f>
        <v>RODRÍGUEZ COBAXIN JESÚS</v>
      </c>
      <c r="E32" s="84"/>
      <c r="F32" s="84"/>
      <c r="G32" s="84"/>
      <c r="H32" s="84"/>
      <c r="I32" s="84"/>
      <c r="J32" s="19">
        <v>0</v>
      </c>
      <c r="K32" s="38">
        <v>89</v>
      </c>
      <c r="L32" s="19"/>
      <c r="M32" s="19"/>
      <c r="N32" s="19"/>
      <c r="O32" s="19"/>
      <c r="P32" s="19"/>
      <c r="Q32" s="14"/>
    </row>
    <row r="33" spans="2:17" x14ac:dyDescent="0.25">
      <c r="B33" s="41">
        <f>'[1]Table 6'!A28</f>
        <v>25</v>
      </c>
      <c r="C33" s="45" t="str">
        <f>'[1]Table 6'!B28</f>
        <v>231U0127</v>
      </c>
      <c r="D33" s="83" t="str">
        <f>'[1]Table 6'!C28</f>
        <v>SANCHEZ HERNANDEZ CRISTOPHER</v>
      </c>
      <c r="E33" s="84"/>
      <c r="F33" s="84"/>
      <c r="G33" s="84"/>
      <c r="H33" s="84"/>
      <c r="I33" s="84"/>
      <c r="J33" s="19">
        <v>0</v>
      </c>
      <c r="K33" s="38">
        <v>0</v>
      </c>
      <c r="L33" s="19"/>
      <c r="M33" s="19"/>
      <c r="N33" s="19"/>
      <c r="O33" s="19"/>
      <c r="P33" s="19"/>
      <c r="Q33" s="14"/>
    </row>
    <row r="34" spans="2:17" x14ac:dyDescent="0.25">
      <c r="B34" s="41">
        <f>'[1]Table 6'!A29</f>
        <v>26</v>
      </c>
      <c r="C34" s="45" t="str">
        <f>'[1]Table 6'!B29</f>
        <v>231U0128</v>
      </c>
      <c r="D34" s="83" t="str">
        <f>'[1]Table 6'!C29</f>
        <v>SOLIS AZAMAR JOSE</v>
      </c>
      <c r="E34" s="84"/>
      <c r="F34" s="84"/>
      <c r="G34" s="84"/>
      <c r="H34" s="84"/>
      <c r="I34" s="84"/>
      <c r="J34" s="19">
        <v>80</v>
      </c>
      <c r="K34" s="38">
        <v>80</v>
      </c>
      <c r="L34" s="19"/>
      <c r="M34" s="19"/>
      <c r="N34" s="19"/>
      <c r="O34" s="19"/>
      <c r="P34" s="19"/>
      <c r="Q34" s="14"/>
    </row>
    <row r="35" spans="2:17" x14ac:dyDescent="0.25">
      <c r="B35" s="41">
        <f>'[1]Table 6'!A30</f>
        <v>27</v>
      </c>
      <c r="C35" s="45" t="str">
        <f>'[1]Table 6'!B30</f>
        <v>231U0130</v>
      </c>
      <c r="D35" s="83" t="str">
        <f>'[1]Table 6'!C30</f>
        <v>TORIJAS BAXIN VICENTE</v>
      </c>
      <c r="E35" s="84"/>
      <c r="F35" s="84"/>
      <c r="G35" s="84"/>
      <c r="H35" s="84"/>
      <c r="I35" s="84"/>
      <c r="J35" s="19">
        <v>78</v>
      </c>
      <c r="K35" s="38">
        <v>70</v>
      </c>
      <c r="L35" s="19"/>
      <c r="M35" s="19"/>
      <c r="N35" s="19"/>
      <c r="O35" s="19"/>
      <c r="P35" s="19"/>
      <c r="Q35" s="14"/>
    </row>
    <row r="36" spans="2:17" x14ac:dyDescent="0.25">
      <c r="B36" s="41">
        <f>'[1]Table 6'!A31</f>
        <v>28</v>
      </c>
      <c r="C36" s="45" t="str">
        <f>'[1]Table 6'!B31</f>
        <v>231U0132</v>
      </c>
      <c r="D36" s="83" t="str">
        <f>'[1]Table 6'!C31</f>
        <v>TRUJILLO PÉREZ ALAN JONÁS</v>
      </c>
      <c r="E36" s="84"/>
      <c r="F36" s="84"/>
      <c r="G36" s="84"/>
      <c r="H36" s="84"/>
      <c r="I36" s="84"/>
      <c r="J36" s="19">
        <v>100</v>
      </c>
      <c r="K36" s="38">
        <v>100</v>
      </c>
      <c r="L36" s="19"/>
      <c r="M36" s="19"/>
      <c r="N36" s="19"/>
      <c r="O36" s="19"/>
      <c r="P36" s="19"/>
      <c r="Q36" s="14"/>
    </row>
    <row r="37" spans="2:17" x14ac:dyDescent="0.25">
      <c r="B37" s="41">
        <f>'[1]Table 6'!A32</f>
        <v>29</v>
      </c>
      <c r="C37" s="45" t="str">
        <f>'[1]Table 6'!B32</f>
        <v>231U0663</v>
      </c>
      <c r="D37" s="83" t="str">
        <f>'[1]Table 6'!C32</f>
        <v>VELASCO CHAPOL ENRIQUE</v>
      </c>
      <c r="E37" s="84"/>
      <c r="F37" s="84"/>
      <c r="G37" s="84"/>
      <c r="H37" s="84"/>
      <c r="I37" s="84"/>
      <c r="J37" s="19">
        <v>70</v>
      </c>
      <c r="K37" s="38">
        <v>70</v>
      </c>
      <c r="L37" s="19"/>
      <c r="M37" s="19"/>
      <c r="N37" s="19"/>
      <c r="O37" s="19"/>
      <c r="P37" s="19"/>
      <c r="Q37" s="14"/>
    </row>
    <row r="38" spans="2:17" x14ac:dyDescent="0.25">
      <c r="B38" s="41">
        <f>'[1]Table 6'!A33</f>
        <v>30</v>
      </c>
      <c r="C38" s="45" t="str">
        <f>'[1]Table 6'!B33</f>
        <v>231U0134</v>
      </c>
      <c r="D38" s="83" t="str">
        <f>'[1]Table 6'!C33</f>
        <v>VELASCO VELASCO ARIANA GUADALUPE</v>
      </c>
      <c r="E38" s="84"/>
      <c r="F38" s="84"/>
      <c r="G38" s="84"/>
      <c r="H38" s="84"/>
      <c r="I38" s="84"/>
      <c r="J38" s="19">
        <v>100</v>
      </c>
      <c r="K38" s="38">
        <v>100</v>
      </c>
      <c r="L38" s="19"/>
      <c r="M38" s="19"/>
      <c r="N38" s="19"/>
      <c r="O38" s="19"/>
      <c r="P38" s="19"/>
      <c r="Q38" s="14"/>
    </row>
    <row r="39" spans="2:17" x14ac:dyDescent="0.25">
      <c r="B39" s="41">
        <f>'[1]Table 6'!A34</f>
        <v>31</v>
      </c>
      <c r="C39" s="45" t="str">
        <f>'[1]Table 6'!B34</f>
        <v>231U0612</v>
      </c>
      <c r="D39" s="83" t="str">
        <f>'[1]Table 6'!C34</f>
        <v>XOCA TEMICH ALEX</v>
      </c>
      <c r="E39" s="84"/>
      <c r="F39" s="84"/>
      <c r="G39" s="84"/>
      <c r="H39" s="84"/>
      <c r="I39" s="84"/>
      <c r="J39" s="19">
        <v>75</v>
      </c>
      <c r="K39" s="38">
        <v>70</v>
      </c>
      <c r="L39" s="19"/>
      <c r="M39" s="19"/>
      <c r="N39" s="19"/>
      <c r="O39" s="19"/>
      <c r="P39" s="19"/>
      <c r="Q39" s="14"/>
    </row>
    <row r="40" spans="2:17" x14ac:dyDescent="0.25">
      <c r="B40" s="18">
        <f t="shared" ref="B40:B53" si="1">B39+1</f>
        <v>32</v>
      </c>
      <c r="C40" s="18"/>
      <c r="D40" s="84"/>
      <c r="E40" s="84"/>
      <c r="F40" s="84"/>
      <c r="G40" s="84"/>
      <c r="H40" s="84"/>
      <c r="I40" s="84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84"/>
      <c r="E41" s="84"/>
      <c r="F41" s="84"/>
      <c r="G41" s="84"/>
      <c r="H41" s="84"/>
      <c r="I41" s="84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55"/>
      <c r="E42" s="55"/>
      <c r="F42" s="55"/>
      <c r="G42" s="55"/>
      <c r="H42" s="55"/>
      <c r="I42" s="55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55"/>
      <c r="E43" s="55"/>
      <c r="F43" s="55"/>
      <c r="G43" s="55"/>
      <c r="H43" s="55"/>
      <c r="I43" s="55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55"/>
      <c r="E44" s="55"/>
      <c r="F44" s="55"/>
      <c r="G44" s="55"/>
      <c r="H44" s="55"/>
      <c r="I44" s="55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55"/>
      <c r="E45" s="55"/>
      <c r="F45" s="55"/>
      <c r="G45" s="55"/>
      <c r="H45" s="55"/>
      <c r="I45" s="55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55"/>
      <c r="E46" s="55"/>
      <c r="F46" s="55"/>
      <c r="G46" s="55"/>
      <c r="H46" s="55"/>
      <c r="I46" s="55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55"/>
      <c r="E47" s="55"/>
      <c r="F47" s="55"/>
      <c r="G47" s="55"/>
      <c r="H47" s="55"/>
      <c r="I47" s="55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55"/>
      <c r="E48" s="55"/>
      <c r="F48" s="55"/>
      <c r="G48" s="55"/>
      <c r="H48" s="55"/>
      <c r="I48" s="55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55"/>
      <c r="E49" s="55"/>
      <c r="F49" s="55"/>
      <c r="G49" s="55"/>
      <c r="H49" s="55"/>
      <c r="I49" s="55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55"/>
      <c r="E50" s="55"/>
      <c r="F50" s="55"/>
      <c r="G50" s="55"/>
      <c r="H50" s="55"/>
      <c r="I50" s="55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55"/>
      <c r="E51" s="55"/>
      <c r="F51" s="55"/>
      <c r="G51" s="55"/>
      <c r="H51" s="55"/>
      <c r="I51" s="55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55"/>
      <c r="E52" s="55"/>
      <c r="F52" s="55"/>
      <c r="G52" s="55"/>
      <c r="H52" s="55"/>
      <c r="I52" s="55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4"/>
      <c r="D54" s="54"/>
      <c r="E54" s="17"/>
      <c r="H54" s="78" t="s">
        <v>19</v>
      </c>
      <c r="I54" s="78"/>
      <c r="J54" s="23">
        <f>COUNTIF(J9:J53,"&gt;=70")</f>
        <v>23</v>
      </c>
      <c r="K54" s="23">
        <f t="shared" ref="K54:P54" si="2">COUNTIF(K9:K53,"&gt;=70")</f>
        <v>29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54"/>
      <c r="D55" s="54"/>
      <c r="E55" s="21"/>
      <c r="H55" s="79" t="s">
        <v>20</v>
      </c>
      <c r="I55" s="79"/>
      <c r="J55" s="24">
        <f>COUNTIF(J9:J53,"&lt;70")</f>
        <v>8</v>
      </c>
      <c r="K55" s="24">
        <f t="shared" ref="K55:Q55" si="3">COUNTIF(K9:K53,"&lt;70")</f>
        <v>2</v>
      </c>
      <c r="L55" s="24">
        <f t="shared" si="3"/>
        <v>21</v>
      </c>
      <c r="M55" s="24">
        <f t="shared" si="3"/>
        <v>21</v>
      </c>
      <c r="N55" s="24">
        <f t="shared" si="3"/>
        <v>21</v>
      </c>
      <c r="O55" s="24">
        <f t="shared" si="3"/>
        <v>21</v>
      </c>
      <c r="P55" s="24">
        <f t="shared" si="3"/>
        <v>21</v>
      </c>
      <c r="Q55" s="24">
        <f t="shared" si="3"/>
        <v>21</v>
      </c>
    </row>
    <row r="56" spans="2:17" x14ac:dyDescent="0.25">
      <c r="C56" s="54"/>
      <c r="D56" s="54"/>
      <c r="E56" s="54"/>
      <c r="H56" s="79" t="s">
        <v>21</v>
      </c>
      <c r="I56" s="79"/>
      <c r="J56" s="24">
        <f>COUNT(J9:J53)</f>
        <v>31</v>
      </c>
      <c r="K56" s="24">
        <f t="shared" ref="K56:Q56" si="4">COUNT(K9:K53)</f>
        <v>31</v>
      </c>
      <c r="L56" s="24">
        <f t="shared" si="4"/>
        <v>21</v>
      </c>
      <c r="M56" s="24">
        <f t="shared" si="4"/>
        <v>21</v>
      </c>
      <c r="N56" s="24">
        <f t="shared" si="4"/>
        <v>21</v>
      </c>
      <c r="O56" s="24">
        <f t="shared" si="4"/>
        <v>21</v>
      </c>
      <c r="P56" s="24">
        <f t="shared" si="4"/>
        <v>21</v>
      </c>
      <c r="Q56" s="24">
        <f t="shared" si="4"/>
        <v>21</v>
      </c>
    </row>
    <row r="57" spans="2:17" x14ac:dyDescent="0.25">
      <c r="C57" s="54"/>
      <c r="D57" s="54"/>
      <c r="E57" s="17"/>
      <c r="F57" s="12"/>
      <c r="H57" s="80" t="s">
        <v>16</v>
      </c>
      <c r="I57" s="80"/>
      <c r="J57" s="25">
        <f>J54/J56</f>
        <v>0.74193548387096775</v>
      </c>
      <c r="K57" s="26">
        <f t="shared" ref="K57:Q57" si="5">K54/K56</f>
        <v>0.93548387096774188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54"/>
      <c r="D58" s="54"/>
      <c r="E58" s="17"/>
      <c r="F58" s="12"/>
      <c r="H58" s="80" t="s">
        <v>17</v>
      </c>
      <c r="I58" s="80"/>
      <c r="J58" s="25">
        <f>J55/J56</f>
        <v>0.25806451612903225</v>
      </c>
      <c r="K58" s="25">
        <f t="shared" ref="K58:Q58" si="6">K55/K56</f>
        <v>6.4516129032258063E-2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54"/>
      <c r="D59" s="5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81"/>
      <c r="K61" s="81"/>
      <c r="L61" s="81"/>
      <c r="M61" s="81"/>
      <c r="N61" s="81"/>
      <c r="O61" s="81"/>
      <c r="P61" s="81"/>
    </row>
    <row r="62" spans="2:17" x14ac:dyDescent="0.25">
      <c r="J62" s="74" t="s">
        <v>18</v>
      </c>
      <c r="K62" s="74"/>
      <c r="L62" s="74"/>
      <c r="M62" s="74"/>
      <c r="N62" s="74"/>
      <c r="O62" s="74"/>
      <c r="P62" s="7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5"/>
  <sheetViews>
    <sheetView zoomScale="118" zoomScaleNormal="7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20"/>
      <c r="R3" s="20"/>
    </row>
    <row r="4" spans="2:18" x14ac:dyDescent="0.25">
      <c r="C4" t="s">
        <v>0</v>
      </c>
      <c r="D4" s="82" t="s">
        <v>32</v>
      </c>
      <c r="E4" s="82"/>
      <c r="F4" s="82"/>
      <c r="G4" s="82"/>
      <c r="I4" t="s">
        <v>1</v>
      </c>
      <c r="J4" s="65" t="s">
        <v>29</v>
      </c>
      <c r="K4" s="65"/>
      <c r="M4" t="s">
        <v>2</v>
      </c>
      <c r="N4" s="66">
        <v>45231</v>
      </c>
      <c r="O4" s="6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5" t="s">
        <v>30</v>
      </c>
      <c r="E6" s="65"/>
      <c r="F6" s="65"/>
      <c r="G6" s="65"/>
      <c r="I6" s="75" t="s">
        <v>22</v>
      </c>
      <c r="J6" s="75"/>
      <c r="K6" s="65" t="s">
        <v>24</v>
      </c>
      <c r="L6" s="65"/>
      <c r="M6" s="65"/>
      <c r="N6" s="65"/>
      <c r="O6" s="65"/>
      <c r="P6" s="6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46">
        <f>'102A T.E'!B9</f>
        <v>1</v>
      </c>
      <c r="C9" s="47" t="str">
        <f>'102A T.E'!C9</f>
        <v>231U0086</v>
      </c>
      <c r="D9" s="90" t="str">
        <f>'102A T.E'!D9</f>
        <v>ABRAJAN CORTES ANGELES</v>
      </c>
      <c r="E9" s="91"/>
      <c r="F9" s="91"/>
      <c r="G9" s="91"/>
      <c r="H9" s="91"/>
      <c r="I9" s="92"/>
      <c r="J9" s="38">
        <v>95</v>
      </c>
      <c r="K9" s="38">
        <v>95</v>
      </c>
      <c r="L9" s="53">
        <v>100</v>
      </c>
      <c r="M9" s="19">
        <v>0</v>
      </c>
      <c r="N9" s="19">
        <v>0</v>
      </c>
      <c r="O9" s="19">
        <v>0</v>
      </c>
      <c r="P9" s="19">
        <v>0</v>
      </c>
      <c r="Q9" s="14">
        <f>SUM(J9:N9)/5</f>
        <v>58</v>
      </c>
    </row>
    <row r="10" spans="2:18" ht="15" customHeight="1" x14ac:dyDescent="0.25">
      <c r="B10" s="46">
        <f>'102A T.E'!B10</f>
        <v>2</v>
      </c>
      <c r="C10" s="47" t="str">
        <f>'102A T.E'!C10</f>
        <v>211U0125</v>
      </c>
      <c r="D10" s="90" t="str">
        <f>'102A T.E'!D10</f>
        <v>AMOR FACUNDO ITAN DANIEL</v>
      </c>
      <c r="E10" s="91"/>
      <c r="F10" s="91"/>
      <c r="G10" s="91"/>
      <c r="H10" s="91"/>
      <c r="I10" s="92"/>
      <c r="J10" s="38">
        <v>90</v>
      </c>
      <c r="K10" s="38">
        <v>90</v>
      </c>
      <c r="L10" s="53">
        <v>80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2" si="0">SUM(J10:N10)/5</f>
        <v>52</v>
      </c>
    </row>
    <row r="11" spans="2:18" ht="15" customHeight="1" x14ac:dyDescent="0.25">
      <c r="B11" s="46">
        <f>'102A T.E'!B11</f>
        <v>3</v>
      </c>
      <c r="C11" s="47" t="str">
        <f>'102A T.E'!C11</f>
        <v>231U0088</v>
      </c>
      <c r="D11" s="90" t="str">
        <f>'102A T.E'!D11</f>
        <v>BARRETO GARCIA EVAN ZAHID</v>
      </c>
      <c r="E11" s="91"/>
      <c r="F11" s="91"/>
      <c r="G11" s="91"/>
      <c r="H11" s="91"/>
      <c r="I11" s="92"/>
      <c r="J11" s="38">
        <v>85</v>
      </c>
      <c r="K11" s="38">
        <v>85</v>
      </c>
      <c r="L11" s="53">
        <v>100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54</v>
      </c>
    </row>
    <row r="12" spans="2:18" ht="15" customHeight="1" x14ac:dyDescent="0.25">
      <c r="B12" s="46">
        <f>'102A T.E'!B12</f>
        <v>4</v>
      </c>
      <c r="C12" s="47" t="str">
        <f>'102A T.E'!C12</f>
        <v>231U0089</v>
      </c>
      <c r="D12" s="90" t="str">
        <f>'102A T.E'!D12</f>
        <v>CACERES JIMENEZ MANUEL</v>
      </c>
      <c r="E12" s="91"/>
      <c r="F12" s="91"/>
      <c r="G12" s="91"/>
      <c r="H12" s="91"/>
      <c r="I12" s="92"/>
      <c r="J12" s="38">
        <v>0</v>
      </c>
      <c r="K12" s="38">
        <v>0</v>
      </c>
      <c r="L12" s="53">
        <v>100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20</v>
      </c>
    </row>
    <row r="13" spans="2:18" ht="15" customHeight="1" x14ac:dyDescent="0.25">
      <c r="B13" s="46">
        <f>'102A T.E'!B13</f>
        <v>5</v>
      </c>
      <c r="C13" s="47" t="str">
        <f>'102A T.E'!C13</f>
        <v>231U0091</v>
      </c>
      <c r="D13" s="90" t="str">
        <f>'102A T.E'!D13</f>
        <v>CANCINO CHÍGUIL CARLOS ANTONIO</v>
      </c>
      <c r="E13" s="91"/>
      <c r="F13" s="91"/>
      <c r="G13" s="91"/>
      <c r="H13" s="91"/>
      <c r="I13" s="92"/>
      <c r="J13" s="38">
        <v>70</v>
      </c>
      <c r="K13" s="38">
        <v>70</v>
      </c>
      <c r="L13" s="53">
        <v>100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48</v>
      </c>
    </row>
    <row r="14" spans="2:18" ht="15" customHeight="1" x14ac:dyDescent="0.25">
      <c r="B14" s="46">
        <f>'102A T.E'!B14</f>
        <v>6</v>
      </c>
      <c r="C14" s="47" t="str">
        <f>'102A T.E'!C14</f>
        <v>231U0093</v>
      </c>
      <c r="D14" s="90" t="str">
        <f>'102A T.E'!D14</f>
        <v>CARDOZA CHACHA MANUEL ALDAHIR</v>
      </c>
      <c r="E14" s="91"/>
      <c r="F14" s="91"/>
      <c r="G14" s="91"/>
      <c r="H14" s="91"/>
      <c r="I14" s="92"/>
      <c r="J14" s="38">
        <v>70</v>
      </c>
      <c r="K14" s="38">
        <v>70</v>
      </c>
      <c r="L14" s="53">
        <v>90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46</v>
      </c>
    </row>
    <row r="15" spans="2:18" ht="15" customHeight="1" x14ac:dyDescent="0.25">
      <c r="B15" s="46">
        <f>'102A T.E'!B15</f>
        <v>7</v>
      </c>
      <c r="C15" s="47" t="str">
        <f>'102A T.E'!C15</f>
        <v>231U0095</v>
      </c>
      <c r="D15" s="90" t="str">
        <f>'102A T.E'!D15</f>
        <v>CARRION TENORIO ROBERTO</v>
      </c>
      <c r="E15" s="91"/>
      <c r="F15" s="91"/>
      <c r="G15" s="91"/>
      <c r="H15" s="91"/>
      <c r="I15" s="92"/>
      <c r="J15" s="38">
        <v>88</v>
      </c>
      <c r="K15" s="38">
        <v>88</v>
      </c>
      <c r="L15" s="53">
        <v>100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55.2</v>
      </c>
    </row>
    <row r="16" spans="2:18" ht="15" customHeight="1" x14ac:dyDescent="0.25">
      <c r="B16" s="46">
        <f>'102A T.E'!B16</f>
        <v>8</v>
      </c>
      <c r="C16" s="47" t="str">
        <f>'102A T.E'!C16</f>
        <v>231U0097</v>
      </c>
      <c r="D16" s="90" t="str">
        <f>'102A T.E'!D16</f>
        <v>CHACHA CHAGALA GAEL</v>
      </c>
      <c r="E16" s="91"/>
      <c r="F16" s="91"/>
      <c r="G16" s="91"/>
      <c r="H16" s="91"/>
      <c r="I16" s="92"/>
      <c r="J16" s="38">
        <v>80</v>
      </c>
      <c r="K16" s="38">
        <v>80</v>
      </c>
      <c r="L16" s="53">
        <v>100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52</v>
      </c>
    </row>
    <row r="17" spans="2:17" ht="15" customHeight="1" x14ac:dyDescent="0.25">
      <c r="B17" s="46">
        <f>'102A T.E'!B17</f>
        <v>9</v>
      </c>
      <c r="C17" s="47" t="str">
        <f>'102A T.E'!C17</f>
        <v>231U0099</v>
      </c>
      <c r="D17" s="90" t="str">
        <f>'102A T.E'!D17</f>
        <v>CONTRERAS MARTINEZ CARLA VIVIANA</v>
      </c>
      <c r="E17" s="91"/>
      <c r="F17" s="91"/>
      <c r="G17" s="91"/>
      <c r="H17" s="91"/>
      <c r="I17" s="92"/>
      <c r="J17" s="38">
        <v>70</v>
      </c>
      <c r="K17" s="38">
        <v>70</v>
      </c>
      <c r="L17" s="53">
        <v>100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48</v>
      </c>
    </row>
    <row r="18" spans="2:17" ht="15" customHeight="1" x14ac:dyDescent="0.25">
      <c r="B18" s="46">
        <f>'102A T.E'!B18</f>
        <v>10</v>
      </c>
      <c r="C18" s="47" t="str">
        <f>'102A T.E'!C18</f>
        <v>231U0100</v>
      </c>
      <c r="D18" s="90" t="str">
        <f>'102A T.E'!D18</f>
        <v>CRUZ CHIMA HECTOR EMMANUEL</v>
      </c>
      <c r="E18" s="91"/>
      <c r="F18" s="91"/>
      <c r="G18" s="91"/>
      <c r="H18" s="91"/>
      <c r="I18" s="92"/>
      <c r="J18" s="38">
        <v>70</v>
      </c>
      <c r="K18" s="38">
        <v>70</v>
      </c>
      <c r="L18" s="53">
        <v>100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48</v>
      </c>
    </row>
    <row r="19" spans="2:17" ht="15" customHeight="1" x14ac:dyDescent="0.25">
      <c r="B19" s="46">
        <f>'102A T.E'!B19</f>
        <v>11</v>
      </c>
      <c r="C19" s="47" t="str">
        <f>'102A T.E'!C19</f>
        <v>231U0102</v>
      </c>
      <c r="D19" s="90" t="str">
        <f>'102A T.E'!D19</f>
        <v>CRUZ SALAZAR ANGEL ZAID</v>
      </c>
      <c r="E19" s="91"/>
      <c r="F19" s="91"/>
      <c r="G19" s="91"/>
      <c r="H19" s="91"/>
      <c r="I19" s="92"/>
      <c r="J19" s="38">
        <v>70</v>
      </c>
      <c r="K19" s="38">
        <v>70</v>
      </c>
      <c r="L19" s="53">
        <v>100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48</v>
      </c>
    </row>
    <row r="20" spans="2:17" ht="15" customHeight="1" x14ac:dyDescent="0.25">
      <c r="B20" s="46">
        <f>'102A T.E'!B20</f>
        <v>12</v>
      </c>
      <c r="C20" s="47" t="str">
        <f>'102A T.E'!C20</f>
        <v>231U0104</v>
      </c>
      <c r="D20" s="90" t="str">
        <f>'102A T.E'!D20</f>
        <v>DE LA O IXBA ANGEL EDUARDO</v>
      </c>
      <c r="E20" s="91"/>
      <c r="F20" s="91"/>
      <c r="G20" s="91"/>
      <c r="H20" s="91"/>
      <c r="I20" s="92"/>
      <c r="J20" s="38">
        <v>0</v>
      </c>
      <c r="K20" s="38">
        <v>0</v>
      </c>
      <c r="L20" s="53">
        <v>80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16</v>
      </c>
    </row>
    <row r="21" spans="2:17" ht="15" customHeight="1" x14ac:dyDescent="0.25">
      <c r="B21" s="46">
        <f>'102A T.E'!B21</f>
        <v>13</v>
      </c>
      <c r="C21" s="47" t="str">
        <f>'102A T.E'!C21</f>
        <v>231U0106</v>
      </c>
      <c r="D21" s="90" t="str">
        <f>'102A T.E'!D21</f>
        <v>ESPINOSA PALACIO ALBERTO</v>
      </c>
      <c r="E21" s="91"/>
      <c r="F21" s="91"/>
      <c r="G21" s="91"/>
      <c r="H21" s="91"/>
      <c r="I21" s="92"/>
      <c r="J21" s="38">
        <v>80</v>
      </c>
      <c r="K21" s="38">
        <v>80</v>
      </c>
      <c r="L21" s="53">
        <v>90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50</v>
      </c>
    </row>
    <row r="22" spans="2:17" ht="15" customHeight="1" x14ac:dyDescent="0.25">
      <c r="B22" s="46">
        <f>'102A T.E'!B22</f>
        <v>14</v>
      </c>
      <c r="C22" s="47" t="str">
        <f>'102A T.E'!C22</f>
        <v>231U0107</v>
      </c>
      <c r="D22" s="90" t="str">
        <f>'102A T.E'!D22</f>
        <v>GARCIA MUNGUIA OSCAR ALEJANDRO</v>
      </c>
      <c r="E22" s="91"/>
      <c r="F22" s="91"/>
      <c r="G22" s="91"/>
      <c r="H22" s="91"/>
      <c r="I22" s="92"/>
      <c r="J22" s="38">
        <v>75</v>
      </c>
      <c r="K22" s="38">
        <v>75</v>
      </c>
      <c r="L22" s="53">
        <v>100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50</v>
      </c>
    </row>
    <row r="23" spans="2:17" ht="15" customHeight="1" x14ac:dyDescent="0.25">
      <c r="B23" s="46">
        <f>'102A T.E'!B23</f>
        <v>15</v>
      </c>
      <c r="C23" s="47" t="str">
        <f>'102A T.E'!C23</f>
        <v>231U0110</v>
      </c>
      <c r="D23" s="90" t="str">
        <f>'102A T.E'!D23</f>
        <v>HERNANDEZ LAZARO CARLOS JAVIER</v>
      </c>
      <c r="E23" s="91"/>
      <c r="F23" s="91"/>
      <c r="G23" s="91"/>
      <c r="H23" s="91"/>
      <c r="I23" s="92"/>
      <c r="J23" s="38">
        <v>70</v>
      </c>
      <c r="K23" s="38">
        <v>70</v>
      </c>
      <c r="L23" s="53">
        <v>100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48</v>
      </c>
    </row>
    <row r="24" spans="2:17" ht="15" customHeight="1" x14ac:dyDescent="0.25">
      <c r="B24" s="46">
        <f>'102A T.E'!B24</f>
        <v>16</v>
      </c>
      <c r="C24" s="47" t="str">
        <f>'102A T.E'!C24</f>
        <v>231U0112</v>
      </c>
      <c r="D24" s="90" t="str">
        <f>'102A T.E'!D24</f>
        <v>HERNÁNDEZ CARDOZA XOCHITL</v>
      </c>
      <c r="E24" s="91"/>
      <c r="F24" s="91"/>
      <c r="G24" s="91"/>
      <c r="H24" s="91"/>
      <c r="I24" s="92"/>
      <c r="J24" s="38">
        <v>88</v>
      </c>
      <c r="K24" s="38">
        <v>88</v>
      </c>
      <c r="L24" s="53">
        <v>100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55.2</v>
      </c>
    </row>
    <row r="25" spans="2:17" ht="15" customHeight="1" x14ac:dyDescent="0.25">
      <c r="B25" s="46">
        <f>'102A T.E'!B25</f>
        <v>17</v>
      </c>
      <c r="C25" s="47" t="str">
        <f>'102A T.E'!C25</f>
        <v>231U0582</v>
      </c>
      <c r="D25" s="87" t="str">
        <f>'102A T.E'!D25</f>
        <v>LINARES MARTÍNEZ NOEL GIOVANI</v>
      </c>
      <c r="E25" s="88"/>
      <c r="F25" s="88"/>
      <c r="G25" s="88"/>
      <c r="H25" s="88"/>
      <c r="I25" s="89"/>
      <c r="J25" s="38">
        <v>0</v>
      </c>
      <c r="K25" s="38">
        <v>0</v>
      </c>
      <c r="L25" s="53">
        <v>90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18</v>
      </c>
    </row>
    <row r="26" spans="2:17" ht="15" customHeight="1" x14ac:dyDescent="0.25">
      <c r="B26" s="46">
        <f>'102A T.E'!B26</f>
        <v>18</v>
      </c>
      <c r="C26" s="47" t="str">
        <f>'102A T.E'!C26</f>
        <v>231U0114</v>
      </c>
      <c r="D26" s="87" t="str">
        <f>'102A T.E'!D26</f>
        <v>MALAGA TEMICH JULIO ANTONIO</v>
      </c>
      <c r="E26" s="88"/>
      <c r="F26" s="88"/>
      <c r="G26" s="88"/>
      <c r="H26" s="88"/>
      <c r="I26" s="89"/>
      <c r="J26" s="38">
        <v>0</v>
      </c>
      <c r="K26" s="38">
        <v>0</v>
      </c>
      <c r="L26" s="53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ht="15" customHeight="1" x14ac:dyDescent="0.25">
      <c r="B27" s="46">
        <f>'102A T.E'!B27</f>
        <v>19</v>
      </c>
      <c r="C27" s="47" t="str">
        <f>'102A T.E'!C27</f>
        <v>231U0116</v>
      </c>
      <c r="D27" s="87" t="str">
        <f>'102A T.E'!D27</f>
        <v>MARTINEZ SANTOS BRYAN DE JESUS</v>
      </c>
      <c r="E27" s="88"/>
      <c r="F27" s="88"/>
      <c r="G27" s="88"/>
      <c r="H27" s="88"/>
      <c r="I27" s="89"/>
      <c r="J27" s="38">
        <v>0</v>
      </c>
      <c r="K27" s="38">
        <v>0</v>
      </c>
      <c r="L27" s="53">
        <v>100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20</v>
      </c>
    </row>
    <row r="28" spans="2:17" ht="15" customHeight="1" x14ac:dyDescent="0.25">
      <c r="B28" s="46">
        <f>'102A T.E'!B28</f>
        <v>20</v>
      </c>
      <c r="C28" s="47" t="str">
        <f>'102A T.E'!C28</f>
        <v>231U0118</v>
      </c>
      <c r="D28" s="87" t="str">
        <f>'102A T.E'!D28</f>
        <v>MENDOZA SINTA JOSE ANGEL</v>
      </c>
      <c r="E28" s="88"/>
      <c r="F28" s="88"/>
      <c r="G28" s="88"/>
      <c r="H28" s="88"/>
      <c r="I28" s="89"/>
      <c r="J28" s="38">
        <v>90</v>
      </c>
      <c r="K28" s="38">
        <v>90</v>
      </c>
      <c r="L28" s="53">
        <v>100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56</v>
      </c>
    </row>
    <row r="29" spans="2:17" ht="15" customHeight="1" x14ac:dyDescent="0.25">
      <c r="B29" s="46">
        <f>'102A T.E'!B29</f>
        <v>21</v>
      </c>
      <c r="C29" s="47" t="str">
        <f>'102A T.E'!C29</f>
        <v>231U0119</v>
      </c>
      <c r="D29" s="87" t="str">
        <f>'102A T.E'!D29</f>
        <v>OLIVERAS CHAGALA JUAN PABLO</v>
      </c>
      <c r="E29" s="88"/>
      <c r="F29" s="88"/>
      <c r="G29" s="88"/>
      <c r="H29" s="88"/>
      <c r="I29" s="89"/>
      <c r="J29" s="38">
        <v>100</v>
      </c>
      <c r="K29" s="38">
        <v>100</v>
      </c>
      <c r="L29" s="53">
        <v>100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60</v>
      </c>
    </row>
    <row r="30" spans="2:17" ht="15" customHeight="1" x14ac:dyDescent="0.25">
      <c r="B30" s="46">
        <f>'102A T.E'!B30</f>
        <v>22</v>
      </c>
      <c r="C30" s="47" t="str">
        <f>'102A T.E'!C30</f>
        <v>231U0605</v>
      </c>
      <c r="D30" s="87" t="str">
        <f>'102A T.E'!D30</f>
        <v>ORTEGA ESCALERA IVAN DE JESUS</v>
      </c>
      <c r="E30" s="88"/>
      <c r="F30" s="88"/>
      <c r="G30" s="88"/>
      <c r="H30" s="88"/>
      <c r="I30" s="89"/>
      <c r="J30" s="38">
        <v>70</v>
      </c>
      <c r="K30" s="38">
        <v>70</v>
      </c>
      <c r="L30" s="53">
        <v>100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48</v>
      </c>
    </row>
    <row r="31" spans="2:17" ht="15" customHeight="1" x14ac:dyDescent="0.25">
      <c r="B31" s="46">
        <f>'102A T.E'!B31</f>
        <v>23</v>
      </c>
      <c r="C31" s="47" t="str">
        <f>'102A T.E'!C31</f>
        <v>231U0606</v>
      </c>
      <c r="D31" s="87" t="str">
        <f>'102A T.E'!D31</f>
        <v>ORTIZ LUCIO ALEIDA MARIA</v>
      </c>
      <c r="E31" s="88"/>
      <c r="F31" s="88"/>
      <c r="G31" s="88"/>
      <c r="H31" s="88"/>
      <c r="I31" s="89"/>
      <c r="J31" s="38">
        <v>75</v>
      </c>
      <c r="K31" s="38">
        <v>75</v>
      </c>
      <c r="L31" s="53">
        <v>90</v>
      </c>
      <c r="M31" s="29">
        <v>0</v>
      </c>
      <c r="N31" s="29">
        <v>0</v>
      </c>
      <c r="O31" s="29">
        <v>0</v>
      </c>
      <c r="P31" s="29">
        <v>0</v>
      </c>
      <c r="Q31" s="14">
        <f t="shared" si="0"/>
        <v>48</v>
      </c>
    </row>
    <row r="32" spans="2:17" ht="15" customHeight="1" x14ac:dyDescent="0.25">
      <c r="B32" s="46">
        <f>'102A T.E'!B32</f>
        <v>24</v>
      </c>
      <c r="C32" s="47" t="str">
        <f>'102A T.E'!C32</f>
        <v>231U0608</v>
      </c>
      <c r="D32" s="87" t="str">
        <f>'102A T.E'!D32</f>
        <v>ORTIZ LUCIO SAUL ARMANDO</v>
      </c>
      <c r="E32" s="88"/>
      <c r="F32" s="88"/>
      <c r="G32" s="88"/>
      <c r="H32" s="88"/>
      <c r="I32" s="89"/>
      <c r="J32" s="38">
        <v>0</v>
      </c>
      <c r="K32" s="38">
        <v>0</v>
      </c>
      <c r="L32" s="53">
        <v>0</v>
      </c>
      <c r="M32" s="29">
        <v>0</v>
      </c>
      <c r="N32" s="29">
        <v>0</v>
      </c>
      <c r="O32" s="29">
        <v>0</v>
      </c>
      <c r="P32" s="29">
        <v>0</v>
      </c>
      <c r="Q32" s="14">
        <f t="shared" si="0"/>
        <v>0</v>
      </c>
    </row>
    <row r="33" spans="2:17" ht="15" customHeight="1" x14ac:dyDescent="0.25">
      <c r="B33" s="46">
        <f>'102A T.E'!B33</f>
        <v>25</v>
      </c>
      <c r="C33" s="47" t="str">
        <f>'102A T.E'!C33</f>
        <v>231U0585</v>
      </c>
      <c r="D33" s="87" t="str">
        <f>'102A T.E'!D33</f>
        <v>PALAYOT COAZOZON OSCAR YAHIR</v>
      </c>
      <c r="E33" s="88"/>
      <c r="F33" s="88"/>
      <c r="G33" s="88"/>
      <c r="H33" s="88"/>
      <c r="I33" s="89"/>
      <c r="J33" s="38">
        <v>0</v>
      </c>
      <c r="K33" s="38">
        <v>0</v>
      </c>
      <c r="L33" s="53">
        <v>0</v>
      </c>
      <c r="M33" s="29">
        <v>0</v>
      </c>
      <c r="N33" s="29">
        <v>0</v>
      </c>
      <c r="O33" s="29">
        <v>0</v>
      </c>
      <c r="P33" s="29">
        <v>0</v>
      </c>
      <c r="Q33" s="14">
        <f t="shared" si="0"/>
        <v>0</v>
      </c>
    </row>
    <row r="34" spans="2:17" ht="15" customHeight="1" x14ac:dyDescent="0.25">
      <c r="B34" s="46">
        <f>'102A T.E'!B34</f>
        <v>26</v>
      </c>
      <c r="C34" s="47" t="str">
        <f>'102A T.E'!C34</f>
        <v>231U0607</v>
      </c>
      <c r="D34" s="87" t="str">
        <f>'102A T.E'!D34</f>
        <v>PARTIDA COTA NESBITH DAILI</v>
      </c>
      <c r="E34" s="88"/>
      <c r="F34" s="88"/>
      <c r="G34" s="88"/>
      <c r="H34" s="88"/>
      <c r="I34" s="89"/>
      <c r="J34" s="38">
        <v>0</v>
      </c>
      <c r="K34" s="38">
        <v>0</v>
      </c>
      <c r="L34" s="53">
        <v>100</v>
      </c>
      <c r="M34" s="29">
        <v>0</v>
      </c>
      <c r="N34" s="29">
        <v>0</v>
      </c>
      <c r="O34" s="29">
        <v>0</v>
      </c>
      <c r="P34" s="29">
        <v>0</v>
      </c>
      <c r="Q34" s="14">
        <f t="shared" si="0"/>
        <v>20</v>
      </c>
    </row>
    <row r="35" spans="2:17" ht="15" customHeight="1" x14ac:dyDescent="0.25">
      <c r="B35" s="46">
        <f>'102A T.E'!B35</f>
        <v>27</v>
      </c>
      <c r="C35" s="47" t="str">
        <f>'102A T.E'!C35</f>
        <v>231U0122</v>
      </c>
      <c r="D35" s="87" t="str">
        <f>'102A T.E'!D35</f>
        <v>POLITO ESCRIBANO JAVIER JOSIMAR</v>
      </c>
      <c r="E35" s="88"/>
      <c r="F35" s="88"/>
      <c r="G35" s="88"/>
      <c r="H35" s="88"/>
      <c r="I35" s="89"/>
      <c r="J35" s="38">
        <v>88</v>
      </c>
      <c r="K35" s="38">
        <v>88</v>
      </c>
      <c r="L35" s="53">
        <v>80</v>
      </c>
      <c r="M35" s="29">
        <v>0</v>
      </c>
      <c r="N35" s="29">
        <v>0</v>
      </c>
      <c r="O35" s="29">
        <v>0</v>
      </c>
      <c r="P35" s="29">
        <v>0</v>
      </c>
      <c r="Q35" s="14">
        <f t="shared" si="0"/>
        <v>51.2</v>
      </c>
    </row>
    <row r="36" spans="2:17" ht="15" customHeight="1" x14ac:dyDescent="0.25">
      <c r="B36" s="46">
        <f>'102A T.E'!B36</f>
        <v>28</v>
      </c>
      <c r="C36" s="47" t="str">
        <f>'102A T.E'!C36</f>
        <v>231U0124</v>
      </c>
      <c r="D36" s="87" t="str">
        <f>'102A T.E'!D36</f>
        <v>QUINO VICTORIO LUIS ANGEL</v>
      </c>
      <c r="E36" s="88"/>
      <c r="F36" s="88"/>
      <c r="G36" s="88"/>
      <c r="H36" s="88"/>
      <c r="I36" s="89"/>
      <c r="J36" s="38">
        <v>70</v>
      </c>
      <c r="K36" s="38">
        <v>70</v>
      </c>
      <c r="L36" s="53">
        <v>80</v>
      </c>
      <c r="M36" s="29">
        <v>0</v>
      </c>
      <c r="N36" s="29">
        <v>0</v>
      </c>
      <c r="O36" s="29">
        <v>0</v>
      </c>
      <c r="P36" s="29">
        <v>0</v>
      </c>
      <c r="Q36" s="14">
        <f t="shared" si="0"/>
        <v>44</v>
      </c>
    </row>
    <row r="37" spans="2:17" ht="15" customHeight="1" x14ac:dyDescent="0.25">
      <c r="B37" s="46">
        <f>'102A T.E'!B37</f>
        <v>29</v>
      </c>
      <c r="C37" s="47" t="str">
        <f>'102A T.E'!C37</f>
        <v>231U0126</v>
      </c>
      <c r="D37" s="87" t="str">
        <f>'102A T.E'!D37</f>
        <v>ROQUE CONDE WILLIAM</v>
      </c>
      <c r="E37" s="88"/>
      <c r="F37" s="88"/>
      <c r="G37" s="88"/>
      <c r="H37" s="88"/>
      <c r="I37" s="89"/>
      <c r="J37" s="38">
        <v>70</v>
      </c>
      <c r="K37" s="38">
        <v>70</v>
      </c>
      <c r="L37" s="53">
        <v>80</v>
      </c>
      <c r="M37" s="29">
        <v>0</v>
      </c>
      <c r="N37" s="29">
        <v>0</v>
      </c>
      <c r="O37" s="29">
        <v>0</v>
      </c>
      <c r="P37" s="29">
        <v>0</v>
      </c>
      <c r="Q37" s="14">
        <f t="shared" si="0"/>
        <v>44</v>
      </c>
    </row>
    <row r="38" spans="2:17" ht="15" customHeight="1" x14ac:dyDescent="0.25">
      <c r="B38" s="46">
        <f>'102A T.E'!B38</f>
        <v>30</v>
      </c>
      <c r="C38" s="47" t="str">
        <f>'102A T.E'!C38</f>
        <v>231U0640</v>
      </c>
      <c r="D38" s="87" t="str">
        <f>'102A T.E'!D38</f>
        <v>SANTOS TEODORO ANA ALI</v>
      </c>
      <c r="E38" s="88"/>
      <c r="F38" s="88"/>
      <c r="G38" s="88"/>
      <c r="H38" s="88"/>
      <c r="I38" s="89"/>
      <c r="J38" s="38">
        <v>70</v>
      </c>
      <c r="K38" s="38">
        <v>70</v>
      </c>
      <c r="L38" s="53">
        <v>100</v>
      </c>
      <c r="M38" s="29">
        <v>0</v>
      </c>
      <c r="N38" s="29">
        <v>0</v>
      </c>
      <c r="O38" s="29">
        <v>0</v>
      </c>
      <c r="P38" s="29">
        <v>0</v>
      </c>
      <c r="Q38" s="14">
        <f t="shared" si="0"/>
        <v>48</v>
      </c>
    </row>
    <row r="39" spans="2:17" ht="15" customHeight="1" x14ac:dyDescent="0.25">
      <c r="B39" s="46">
        <f>'102A T.E'!B39</f>
        <v>31</v>
      </c>
      <c r="C39" s="48" t="str">
        <f>'102A T.E'!C39</f>
        <v>231U0129</v>
      </c>
      <c r="D39" s="87" t="str">
        <f>'102A T.E'!D39</f>
        <v>TOM PAREDES SALVADOR</v>
      </c>
      <c r="E39" s="88"/>
      <c r="F39" s="88"/>
      <c r="G39" s="88"/>
      <c r="H39" s="88"/>
      <c r="I39" s="89"/>
      <c r="J39" s="38">
        <v>0</v>
      </c>
      <c r="K39" s="38">
        <v>0</v>
      </c>
      <c r="L39" s="53">
        <v>100</v>
      </c>
      <c r="M39" s="29">
        <v>0</v>
      </c>
      <c r="N39" s="29">
        <v>0</v>
      </c>
      <c r="O39" s="29">
        <v>0</v>
      </c>
      <c r="P39" s="29">
        <v>0</v>
      </c>
      <c r="Q39" s="14">
        <f t="shared" si="0"/>
        <v>20</v>
      </c>
    </row>
    <row r="40" spans="2:17" ht="15" customHeight="1" x14ac:dyDescent="0.25">
      <c r="B40" s="46">
        <f>'102A T.E'!B40</f>
        <v>32</v>
      </c>
      <c r="C40" s="48" t="str">
        <f>'102A T.E'!C40</f>
        <v>231U0131</v>
      </c>
      <c r="D40" s="87" t="str">
        <f>'102A T.E'!D40</f>
        <v>TOTO MOTO JAIME</v>
      </c>
      <c r="E40" s="88"/>
      <c r="F40" s="88"/>
      <c r="G40" s="88"/>
      <c r="H40" s="88"/>
      <c r="I40" s="89"/>
      <c r="J40" s="38">
        <v>70</v>
      </c>
      <c r="K40" s="38">
        <v>70</v>
      </c>
      <c r="L40" s="53">
        <v>80</v>
      </c>
      <c r="M40" s="29">
        <v>0</v>
      </c>
      <c r="N40" s="29">
        <v>0</v>
      </c>
      <c r="O40" s="29">
        <v>0</v>
      </c>
      <c r="P40" s="29">
        <v>0</v>
      </c>
      <c r="Q40" s="14">
        <f t="shared" si="0"/>
        <v>44</v>
      </c>
    </row>
    <row r="41" spans="2:17" ht="15" customHeight="1" x14ac:dyDescent="0.25">
      <c r="B41" s="46">
        <f>'102A T.E'!B41</f>
        <v>33</v>
      </c>
      <c r="C41" s="48" t="str">
        <f>'102A T.E'!C41</f>
        <v>231U0133</v>
      </c>
      <c r="D41" s="87" t="str">
        <f>'102A T.E'!D41</f>
        <v>VALLE RODRIGUEZ RENE</v>
      </c>
      <c r="E41" s="88"/>
      <c r="F41" s="88"/>
      <c r="G41" s="88"/>
      <c r="H41" s="88"/>
      <c r="I41" s="89"/>
      <c r="J41" s="38">
        <v>0</v>
      </c>
      <c r="K41" s="38">
        <v>0</v>
      </c>
      <c r="L41" s="53">
        <v>0</v>
      </c>
      <c r="M41" s="29">
        <v>0</v>
      </c>
      <c r="N41" s="29">
        <v>0</v>
      </c>
      <c r="O41" s="29">
        <v>0</v>
      </c>
      <c r="P41" s="29">
        <v>0</v>
      </c>
      <c r="Q41" s="14">
        <f t="shared" si="0"/>
        <v>0</v>
      </c>
    </row>
    <row r="42" spans="2:17" ht="15" customHeight="1" x14ac:dyDescent="0.25">
      <c r="B42" s="46">
        <f>'102A T.E'!B42</f>
        <v>34</v>
      </c>
      <c r="C42" s="48" t="str">
        <f>'102A T.E'!C42</f>
        <v>231U0135</v>
      </c>
      <c r="D42" s="87" t="str">
        <f>'102A T.E'!D42</f>
        <v>VILLEGAS MIL JOAQUIN DIDI</v>
      </c>
      <c r="E42" s="88"/>
      <c r="F42" s="88"/>
      <c r="G42" s="88"/>
      <c r="H42" s="88"/>
      <c r="I42" s="89"/>
      <c r="J42" s="38">
        <v>90</v>
      </c>
      <c r="K42" s="38">
        <v>90</v>
      </c>
      <c r="L42" s="53">
        <v>90</v>
      </c>
      <c r="M42" s="29">
        <v>0</v>
      </c>
      <c r="N42" s="29">
        <v>0</v>
      </c>
      <c r="O42" s="29">
        <v>0</v>
      </c>
      <c r="P42" s="29">
        <v>0</v>
      </c>
      <c r="Q42" s="14">
        <f t="shared" si="0"/>
        <v>54</v>
      </c>
    </row>
    <row r="43" spans="2:17" ht="15" customHeight="1" x14ac:dyDescent="0.25">
      <c r="B43" s="46"/>
      <c r="C43" s="48"/>
      <c r="D43" s="87"/>
      <c r="E43" s="88"/>
      <c r="F43" s="88"/>
      <c r="G43" s="88"/>
      <c r="H43" s="88"/>
      <c r="I43" s="89"/>
      <c r="J43" s="38"/>
      <c r="K43" s="38"/>
      <c r="L43" s="29"/>
      <c r="M43" s="29"/>
      <c r="N43" s="29"/>
      <c r="O43" s="29"/>
      <c r="P43" s="29"/>
      <c r="Q43" s="14"/>
    </row>
    <row r="44" spans="2:17" x14ac:dyDescent="0.25">
      <c r="B44" s="31"/>
      <c r="C44" s="9"/>
      <c r="D44" s="55"/>
      <c r="E44" s="55"/>
      <c r="F44" s="55"/>
      <c r="G44" s="55"/>
      <c r="H44" s="55"/>
      <c r="I44" s="55"/>
      <c r="J44" s="19"/>
      <c r="K44" s="19"/>
      <c r="L44" s="19"/>
      <c r="M44" s="19"/>
      <c r="N44" s="19"/>
      <c r="O44" s="19"/>
      <c r="P44" s="19"/>
      <c r="Q44" s="14">
        <f t="shared" ref="Q44:Q46" si="1">SUM(J44:P44)/7</f>
        <v>0</v>
      </c>
    </row>
    <row r="45" spans="2:17" x14ac:dyDescent="0.25">
      <c r="B45" s="31"/>
      <c r="C45" s="9"/>
      <c r="D45" s="55"/>
      <c r="E45" s="55"/>
      <c r="F45" s="55"/>
      <c r="G45" s="55"/>
      <c r="H45" s="55"/>
      <c r="I45" s="55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25">
      <c r="B46" s="31"/>
      <c r="C46" s="22"/>
      <c r="D46" s="56"/>
      <c r="E46" s="57"/>
      <c r="F46" s="57"/>
      <c r="G46" s="57"/>
      <c r="H46" s="57"/>
      <c r="I46" s="58"/>
      <c r="J46" s="3"/>
      <c r="K46" s="3"/>
      <c r="L46" s="3"/>
      <c r="M46" s="3"/>
      <c r="N46" s="3"/>
      <c r="O46" s="3"/>
      <c r="P46" s="3"/>
      <c r="Q46" s="14">
        <f t="shared" si="1"/>
        <v>0</v>
      </c>
    </row>
    <row r="47" spans="2:17" x14ac:dyDescent="0.25">
      <c r="C47" s="54"/>
      <c r="D47" s="54"/>
      <c r="E47" s="17"/>
      <c r="H47" s="78" t="s">
        <v>19</v>
      </c>
      <c r="I47" s="78"/>
      <c r="J47" s="23">
        <f t="shared" ref="J47:P47" si="2">COUNTIF(J9:J46,"&gt;=70")</f>
        <v>24</v>
      </c>
      <c r="K47" s="23">
        <f t="shared" si="2"/>
        <v>24</v>
      </c>
      <c r="L47" s="23">
        <f t="shared" si="2"/>
        <v>30</v>
      </c>
      <c r="M47" s="23">
        <f t="shared" si="2"/>
        <v>0</v>
      </c>
      <c r="N47" s="23">
        <f t="shared" si="2"/>
        <v>0</v>
      </c>
      <c r="O47" s="23">
        <f t="shared" si="2"/>
        <v>0</v>
      </c>
      <c r="P47" s="23">
        <f t="shared" si="2"/>
        <v>0</v>
      </c>
      <c r="Q47" s="27">
        <f>COUNTIF(Q9:Q43,"&gt;=70")</f>
        <v>0</v>
      </c>
    </row>
    <row r="48" spans="2:17" x14ac:dyDescent="0.25">
      <c r="C48" s="54"/>
      <c r="D48" s="54"/>
      <c r="E48" s="21"/>
      <c r="H48" s="79" t="s">
        <v>20</v>
      </c>
      <c r="I48" s="79"/>
      <c r="J48" s="24">
        <f t="shared" ref="J48:Q48" si="3">COUNTIF(J9:J46,"&lt;70")</f>
        <v>10</v>
      </c>
      <c r="K48" s="24">
        <f t="shared" si="3"/>
        <v>10</v>
      </c>
      <c r="L48" s="24">
        <f t="shared" si="3"/>
        <v>4</v>
      </c>
      <c r="M48" s="24">
        <f t="shared" si="3"/>
        <v>34</v>
      </c>
      <c r="N48" s="24">
        <f t="shared" si="3"/>
        <v>34</v>
      </c>
      <c r="O48" s="24">
        <f t="shared" si="3"/>
        <v>34</v>
      </c>
      <c r="P48" s="24">
        <f t="shared" si="3"/>
        <v>34</v>
      </c>
      <c r="Q48" s="24">
        <f t="shared" si="3"/>
        <v>37</v>
      </c>
    </row>
    <row r="49" spans="3:17" x14ac:dyDescent="0.25">
      <c r="C49" s="54"/>
      <c r="D49" s="54"/>
      <c r="E49" s="54"/>
      <c r="H49" s="79" t="s">
        <v>21</v>
      </c>
      <c r="I49" s="79"/>
      <c r="J49" s="24">
        <f t="shared" ref="J49:Q49" si="4">COUNT(J9:J46)</f>
        <v>34</v>
      </c>
      <c r="K49" s="24">
        <f t="shared" si="4"/>
        <v>34</v>
      </c>
      <c r="L49" s="24">
        <f t="shared" si="4"/>
        <v>34</v>
      </c>
      <c r="M49" s="24">
        <f t="shared" si="4"/>
        <v>34</v>
      </c>
      <c r="N49" s="24">
        <f t="shared" si="4"/>
        <v>34</v>
      </c>
      <c r="O49" s="24">
        <f t="shared" si="4"/>
        <v>34</v>
      </c>
      <c r="P49" s="24">
        <f t="shared" si="4"/>
        <v>34</v>
      </c>
      <c r="Q49" s="24">
        <f t="shared" si="4"/>
        <v>37</v>
      </c>
    </row>
    <row r="50" spans="3:17" x14ac:dyDescent="0.25">
      <c r="C50" s="54"/>
      <c r="D50" s="54"/>
      <c r="E50" s="17"/>
      <c r="F50" s="12"/>
      <c r="H50" s="80" t="s">
        <v>16</v>
      </c>
      <c r="I50" s="80"/>
      <c r="J50" s="25">
        <f>J47/J49</f>
        <v>0.70588235294117652</v>
      </c>
      <c r="K50" s="26">
        <f t="shared" ref="K50:Q50" si="5">K47/K49</f>
        <v>0.70588235294117652</v>
      </c>
      <c r="L50" s="26">
        <f t="shared" si="5"/>
        <v>0.88235294117647056</v>
      </c>
      <c r="M50" s="26">
        <f t="shared" si="5"/>
        <v>0</v>
      </c>
      <c r="N50" s="26">
        <f t="shared" si="5"/>
        <v>0</v>
      </c>
      <c r="O50" s="26">
        <f t="shared" si="5"/>
        <v>0</v>
      </c>
      <c r="P50" s="26">
        <f t="shared" si="5"/>
        <v>0</v>
      </c>
      <c r="Q50" s="26">
        <f t="shared" si="5"/>
        <v>0</v>
      </c>
    </row>
    <row r="51" spans="3:17" x14ac:dyDescent="0.25">
      <c r="C51" s="54"/>
      <c r="D51" s="54"/>
      <c r="E51" s="17"/>
      <c r="F51" s="12"/>
      <c r="H51" s="80" t="s">
        <v>17</v>
      </c>
      <c r="I51" s="80"/>
      <c r="J51" s="25">
        <f>J48/J49</f>
        <v>0.29411764705882354</v>
      </c>
      <c r="K51" s="25">
        <f t="shared" ref="K51:Q51" si="6">K48/K49</f>
        <v>0.29411764705882354</v>
      </c>
      <c r="L51" s="26">
        <f t="shared" si="6"/>
        <v>0.11764705882352941</v>
      </c>
      <c r="M51" s="26">
        <f t="shared" si="6"/>
        <v>1</v>
      </c>
      <c r="N51" s="26">
        <f t="shared" si="6"/>
        <v>1</v>
      </c>
      <c r="O51" s="26">
        <f t="shared" si="6"/>
        <v>1</v>
      </c>
      <c r="P51" s="26">
        <f t="shared" si="6"/>
        <v>1</v>
      </c>
      <c r="Q51" s="26">
        <f t="shared" si="6"/>
        <v>1</v>
      </c>
    </row>
    <row r="52" spans="3:17" x14ac:dyDescent="0.25">
      <c r="C52" s="54"/>
      <c r="D52" s="54"/>
      <c r="E52" s="21"/>
      <c r="F52" s="12"/>
    </row>
    <row r="53" spans="3:17" x14ac:dyDescent="0.25">
      <c r="C53" s="17"/>
      <c r="D53" s="17"/>
      <c r="E53" s="21"/>
      <c r="F53" s="12"/>
    </row>
    <row r="54" spans="3:17" x14ac:dyDescent="0.25">
      <c r="J54" s="81"/>
      <c r="K54" s="81"/>
      <c r="L54" s="81"/>
      <c r="M54" s="81"/>
      <c r="N54" s="81"/>
      <c r="O54" s="81"/>
      <c r="P54" s="81"/>
    </row>
    <row r="55" spans="3:17" x14ac:dyDescent="0.25">
      <c r="J55" s="74" t="s">
        <v>18</v>
      </c>
      <c r="K55" s="74"/>
      <c r="L55" s="74"/>
      <c r="M55" s="74"/>
      <c r="N55" s="74"/>
      <c r="O55" s="74"/>
      <c r="P55" s="74"/>
    </row>
  </sheetData>
  <mergeCells count="6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C48:D48"/>
    <mergeCell ref="H48:I48"/>
    <mergeCell ref="C49:E49"/>
    <mergeCell ref="H49:I49"/>
    <mergeCell ref="C50:D50"/>
    <mergeCell ref="H50:I50"/>
    <mergeCell ref="C51:D51"/>
    <mergeCell ref="H51:I51"/>
    <mergeCell ref="C52:D52"/>
    <mergeCell ref="J54:P54"/>
    <mergeCell ref="J55:P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3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20"/>
      <c r="R3" s="20"/>
    </row>
    <row r="4" spans="2:18" x14ac:dyDescent="0.25">
      <c r="C4" t="s">
        <v>0</v>
      </c>
      <c r="D4" s="82" t="s">
        <v>33</v>
      </c>
      <c r="E4" s="82"/>
      <c r="F4" s="82"/>
      <c r="G4" s="82"/>
      <c r="I4" t="s">
        <v>1</v>
      </c>
      <c r="J4" s="65" t="s">
        <v>31</v>
      </c>
      <c r="K4" s="65"/>
      <c r="M4" t="s">
        <v>2</v>
      </c>
      <c r="N4" s="66">
        <v>45231</v>
      </c>
      <c r="O4" s="6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5" t="s">
        <v>30</v>
      </c>
      <c r="E6" s="65"/>
      <c r="F6" s="65"/>
      <c r="G6" s="65"/>
      <c r="I6" s="75" t="s">
        <v>22</v>
      </c>
      <c r="J6" s="75"/>
      <c r="K6" s="65" t="s">
        <v>25</v>
      </c>
      <c r="L6" s="65"/>
      <c r="M6" s="65"/>
      <c r="N6" s="65"/>
      <c r="O6" s="65"/>
      <c r="P6" s="6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41">
        <f>'102B T.E'!B9</f>
        <v>1</v>
      </c>
      <c r="C9" s="50" t="str">
        <f>'102B T.E'!C9</f>
        <v>231U0087</v>
      </c>
      <c r="D9" s="94" t="str">
        <f>'102B T.E'!D9</f>
        <v>ANDRADE PONCE DANIEL</v>
      </c>
      <c r="E9" s="95"/>
      <c r="F9" s="95"/>
      <c r="G9" s="95"/>
      <c r="H9" s="95"/>
      <c r="I9" s="95"/>
      <c r="J9" s="19">
        <v>80</v>
      </c>
      <c r="K9" s="38">
        <v>80</v>
      </c>
      <c r="L9" s="53">
        <v>100</v>
      </c>
      <c r="M9" s="19">
        <v>0</v>
      </c>
      <c r="N9" s="19">
        <v>0</v>
      </c>
      <c r="O9" s="19">
        <v>0</v>
      </c>
      <c r="P9" s="19">
        <v>0</v>
      </c>
      <c r="Q9" s="14">
        <f>SUM(J9:N9)/5</f>
        <v>52</v>
      </c>
    </row>
    <row r="10" spans="2:18" ht="15" customHeight="1" x14ac:dyDescent="0.25">
      <c r="B10" s="41">
        <f>'102B T.E'!B10</f>
        <v>2</v>
      </c>
      <c r="C10" s="50" t="str">
        <f>'102B T.E'!C10</f>
        <v>231U0090</v>
      </c>
      <c r="D10" s="94" t="str">
        <f>'102B T.E'!D10</f>
        <v>CAMPOS MARTÍNEZ CARLOS ALEXI</v>
      </c>
      <c r="E10" s="95"/>
      <c r="F10" s="95"/>
      <c r="G10" s="95"/>
      <c r="H10" s="95"/>
      <c r="I10" s="95"/>
      <c r="J10" s="29">
        <v>70</v>
      </c>
      <c r="K10" s="38">
        <v>70</v>
      </c>
      <c r="L10" s="53">
        <v>90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7" si="0">SUM(J10:N10)/5</f>
        <v>46</v>
      </c>
    </row>
    <row r="11" spans="2:18" ht="15" customHeight="1" x14ac:dyDescent="0.25">
      <c r="B11" s="41">
        <f>'102B T.E'!B11</f>
        <v>3</v>
      </c>
      <c r="C11" s="50" t="str">
        <f>'102B T.E'!C11</f>
        <v>231U0092</v>
      </c>
      <c r="D11" s="94" t="str">
        <f>'102B T.E'!D11</f>
        <v>CANELA JIMÉNEZ ERIK</v>
      </c>
      <c r="E11" s="95"/>
      <c r="F11" s="95"/>
      <c r="G11" s="95"/>
      <c r="H11" s="95"/>
      <c r="I11" s="95"/>
      <c r="J11" s="29">
        <v>70</v>
      </c>
      <c r="K11" s="38">
        <v>70</v>
      </c>
      <c r="L11" s="53">
        <v>80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44</v>
      </c>
    </row>
    <row r="12" spans="2:18" ht="15" customHeight="1" x14ac:dyDescent="0.25">
      <c r="B12" s="41">
        <f>'102B T.E'!B12</f>
        <v>4</v>
      </c>
      <c r="C12" s="50" t="str">
        <f>'102B T.E'!C12</f>
        <v>231U0094</v>
      </c>
      <c r="D12" s="94" t="str">
        <f>'102B T.E'!D12</f>
        <v>CARRION CRUZ YURIDIA JETZABETH</v>
      </c>
      <c r="E12" s="95"/>
      <c r="F12" s="95"/>
      <c r="G12" s="95"/>
      <c r="H12" s="95"/>
      <c r="I12" s="95"/>
      <c r="J12" s="29">
        <v>70</v>
      </c>
      <c r="K12" s="38">
        <v>70</v>
      </c>
      <c r="L12" s="53">
        <v>80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44</v>
      </c>
    </row>
    <row r="13" spans="2:18" ht="15" customHeight="1" x14ac:dyDescent="0.25">
      <c r="B13" s="41">
        <f>'102B T.E'!B13</f>
        <v>5</v>
      </c>
      <c r="C13" s="50" t="str">
        <f>'102B T.E'!C13</f>
        <v>231U0096</v>
      </c>
      <c r="D13" s="94" t="str">
        <f>'102B T.E'!D13</f>
        <v>CASTELLANOS COTO RAUL DE JESUS</v>
      </c>
      <c r="E13" s="95"/>
      <c r="F13" s="95"/>
      <c r="G13" s="95"/>
      <c r="H13" s="95"/>
      <c r="I13" s="95"/>
      <c r="J13" s="29">
        <v>90</v>
      </c>
      <c r="K13" s="38">
        <v>90</v>
      </c>
      <c r="L13" s="53">
        <v>100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56</v>
      </c>
    </row>
    <row r="14" spans="2:18" ht="15" customHeight="1" x14ac:dyDescent="0.25">
      <c r="B14" s="41">
        <f>'102B T.E'!B14</f>
        <v>6</v>
      </c>
      <c r="C14" s="50" t="str">
        <f>'102B T.E'!C14</f>
        <v>231U0098</v>
      </c>
      <c r="D14" s="94" t="str">
        <f>'102B T.E'!D14</f>
        <v>COBIX GARCIA JOSE EDUARDO</v>
      </c>
      <c r="E14" s="95"/>
      <c r="F14" s="95"/>
      <c r="G14" s="95"/>
      <c r="H14" s="95"/>
      <c r="I14" s="95"/>
      <c r="J14" s="29">
        <v>0</v>
      </c>
      <c r="K14" s="38">
        <v>0</v>
      </c>
      <c r="L14" s="53">
        <v>80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16</v>
      </c>
    </row>
    <row r="15" spans="2:18" ht="15" customHeight="1" x14ac:dyDescent="0.25">
      <c r="B15" s="41">
        <f>'102B T.E'!B15</f>
        <v>7</v>
      </c>
      <c r="C15" s="50" t="str">
        <f>'102B T.E'!C15</f>
        <v>231U0586</v>
      </c>
      <c r="D15" s="94" t="str">
        <f>'102B T.E'!D15</f>
        <v>CORTEZ JOAQUIN JONATHAN</v>
      </c>
      <c r="E15" s="95"/>
      <c r="F15" s="95"/>
      <c r="G15" s="95"/>
      <c r="H15" s="95"/>
      <c r="I15" s="95"/>
      <c r="J15" s="29">
        <v>80</v>
      </c>
      <c r="K15" s="38">
        <v>80</v>
      </c>
      <c r="L15" s="53">
        <v>90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50</v>
      </c>
    </row>
    <row r="16" spans="2:18" ht="15" customHeight="1" x14ac:dyDescent="0.25">
      <c r="B16" s="41">
        <f>'102B T.E'!B16</f>
        <v>8</v>
      </c>
      <c r="C16" s="50" t="str">
        <f>'102B T.E'!C16</f>
        <v>231U0101</v>
      </c>
      <c r="D16" s="85" t="str">
        <f>'[1]Table 6'!C11</f>
        <v>CRUZ MARTINEZ DANIEL</v>
      </c>
      <c r="E16" s="86"/>
      <c r="F16" s="86"/>
      <c r="G16" s="86"/>
      <c r="H16" s="86"/>
      <c r="I16" s="86"/>
      <c r="J16" s="29">
        <v>80</v>
      </c>
      <c r="K16" s="38">
        <v>80</v>
      </c>
      <c r="L16" s="53">
        <v>80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48</v>
      </c>
    </row>
    <row r="17" spans="2:17" ht="15" customHeight="1" x14ac:dyDescent="0.25">
      <c r="B17" s="41">
        <f>'102B T.E'!B17</f>
        <v>9</v>
      </c>
      <c r="C17" s="50" t="str">
        <f>'102B T.E'!C17</f>
        <v>231U0103</v>
      </c>
      <c r="D17" s="94" t="str">
        <f>'102B T.E'!D17</f>
        <v>DE JESUS CRUZ OSCAR</v>
      </c>
      <c r="E17" s="95"/>
      <c r="F17" s="95"/>
      <c r="G17" s="95"/>
      <c r="H17" s="95"/>
      <c r="I17" s="95"/>
      <c r="J17" s="29">
        <v>94</v>
      </c>
      <c r="K17" s="38">
        <v>94</v>
      </c>
      <c r="L17" s="53">
        <v>100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57.6</v>
      </c>
    </row>
    <row r="18" spans="2:17" ht="15" customHeight="1" x14ac:dyDescent="0.25">
      <c r="B18" s="41">
        <f>'102B T.E'!B18</f>
        <v>10</v>
      </c>
      <c r="C18" s="50" t="str">
        <f>'102B T.E'!C18</f>
        <v>231U0105</v>
      </c>
      <c r="D18" s="96" t="str">
        <f>'102B T.E'!D18</f>
        <v>DE LA O ROSARIO KEVIN ALEXANDER</v>
      </c>
      <c r="E18" s="97"/>
      <c r="F18" s="97"/>
      <c r="G18" s="97"/>
      <c r="H18" s="97"/>
      <c r="I18" s="98"/>
      <c r="J18" s="29">
        <v>95</v>
      </c>
      <c r="K18" s="38">
        <v>95</v>
      </c>
      <c r="L18" s="53">
        <v>100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58</v>
      </c>
    </row>
    <row r="19" spans="2:17" ht="15" customHeight="1" x14ac:dyDescent="0.25">
      <c r="B19" s="41">
        <f>'102B T.E'!B19</f>
        <v>11</v>
      </c>
      <c r="C19" s="50" t="str">
        <f>'102B T.E'!C19</f>
        <v>231U0108</v>
      </c>
      <c r="D19" s="94" t="str">
        <f>'102B T.E'!D19</f>
        <v>GARCÍA COTA RAFAEL</v>
      </c>
      <c r="E19" s="95"/>
      <c r="F19" s="95"/>
      <c r="G19" s="95"/>
      <c r="H19" s="95"/>
      <c r="I19" s="95"/>
      <c r="J19" s="29">
        <v>90</v>
      </c>
      <c r="K19" s="38">
        <v>90</v>
      </c>
      <c r="L19" s="53">
        <v>100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56</v>
      </c>
    </row>
    <row r="20" spans="2:17" ht="15" customHeight="1" x14ac:dyDescent="0.25">
      <c r="B20" s="41">
        <f>'102B T.E'!B20</f>
        <v>12</v>
      </c>
      <c r="C20" s="50" t="str">
        <f>'102B T.E'!C20</f>
        <v>231U0035</v>
      </c>
      <c r="D20" s="94" t="str">
        <f>'102B T.E'!D20</f>
        <v>GUZMAN BAXIN ALEXIS</v>
      </c>
      <c r="E20" s="95"/>
      <c r="F20" s="95"/>
      <c r="G20" s="95"/>
      <c r="H20" s="95"/>
      <c r="I20" s="95"/>
      <c r="J20" s="29">
        <v>0</v>
      </c>
      <c r="K20" s="38">
        <v>0</v>
      </c>
      <c r="L20" s="53">
        <v>100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20</v>
      </c>
    </row>
    <row r="21" spans="2:17" ht="15" customHeight="1" x14ac:dyDescent="0.25">
      <c r="B21" s="41">
        <f>'102B T.E'!B21</f>
        <v>13</v>
      </c>
      <c r="C21" s="50" t="str">
        <f>'102B T.E'!C21</f>
        <v>231U0111</v>
      </c>
      <c r="D21" s="94" t="str">
        <f>'102B T.E'!D21</f>
        <v>HERNANDEZ MARTINEZ REYLI ALEXANDER</v>
      </c>
      <c r="E21" s="95"/>
      <c r="F21" s="95"/>
      <c r="G21" s="95"/>
      <c r="H21" s="95"/>
      <c r="I21" s="95"/>
      <c r="J21" s="29">
        <v>90</v>
      </c>
      <c r="K21" s="38">
        <v>90</v>
      </c>
      <c r="L21" s="53">
        <v>80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52</v>
      </c>
    </row>
    <row r="22" spans="2:17" ht="15" customHeight="1" x14ac:dyDescent="0.25">
      <c r="B22" s="41">
        <f>'102B T.E'!B22</f>
        <v>14</v>
      </c>
      <c r="C22" s="50" t="str">
        <f>'102B T.E'!C22</f>
        <v>231U0113</v>
      </c>
      <c r="D22" s="94" t="str">
        <f>'102B T.E'!D22</f>
        <v>HERNÁNDEZ URIBE ENRIQUE BARAQUIEL</v>
      </c>
      <c r="E22" s="95"/>
      <c r="F22" s="95"/>
      <c r="G22" s="95"/>
      <c r="H22" s="95"/>
      <c r="I22" s="95"/>
      <c r="J22" s="29">
        <v>95</v>
      </c>
      <c r="K22" s="38">
        <v>95</v>
      </c>
      <c r="L22" s="53">
        <v>95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57</v>
      </c>
    </row>
    <row r="23" spans="2:17" ht="15" customHeight="1" x14ac:dyDescent="0.25">
      <c r="B23" s="41">
        <f>'102B T.E'!B23</f>
        <v>15</v>
      </c>
      <c r="C23" s="50" t="str">
        <f>'102B T.E'!C23</f>
        <v>231U0656</v>
      </c>
      <c r="D23" s="94" t="str">
        <f>'102B T.E'!D23</f>
        <v>HERRERA SOSA JESÚS</v>
      </c>
      <c r="E23" s="95"/>
      <c r="F23" s="95"/>
      <c r="G23" s="95"/>
      <c r="H23" s="95"/>
      <c r="I23" s="95"/>
      <c r="J23" s="29">
        <v>70</v>
      </c>
      <c r="K23" s="38">
        <v>70</v>
      </c>
      <c r="L23" s="53">
        <v>80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44</v>
      </c>
    </row>
    <row r="24" spans="2:17" ht="15" customHeight="1" x14ac:dyDescent="0.25">
      <c r="B24" s="41">
        <f>'102B T.E'!B24</f>
        <v>16</v>
      </c>
      <c r="C24" s="50" t="str">
        <f>'102B T.E'!C24</f>
        <v>231U0344</v>
      </c>
      <c r="D24" s="94" t="str">
        <f>'102B T.E'!D24</f>
        <v>MARCIAL CATEMAXCA FROILAN</v>
      </c>
      <c r="E24" s="95"/>
      <c r="F24" s="95"/>
      <c r="G24" s="95"/>
      <c r="H24" s="95"/>
      <c r="I24" s="95"/>
      <c r="J24" s="29">
        <v>0</v>
      </c>
      <c r="K24" s="38">
        <v>0</v>
      </c>
      <c r="L24" s="53">
        <v>88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17.600000000000001</v>
      </c>
    </row>
    <row r="25" spans="2:17" ht="15" customHeight="1" x14ac:dyDescent="0.25">
      <c r="B25" s="41">
        <f>'102B T.E'!B25</f>
        <v>17</v>
      </c>
      <c r="C25" s="50" t="str">
        <f>'102B T.E'!C25</f>
        <v>231U0115</v>
      </c>
      <c r="D25" s="94" t="str">
        <f>'102B T.E'!D25</f>
        <v>MARTINEZ MARTINEZ JASIEL JESUS</v>
      </c>
      <c r="E25" s="95"/>
      <c r="F25" s="95"/>
      <c r="G25" s="95"/>
      <c r="H25" s="95"/>
      <c r="I25" s="95"/>
      <c r="J25" s="29">
        <v>100</v>
      </c>
      <c r="K25" s="38">
        <v>100</v>
      </c>
      <c r="L25" s="53">
        <v>100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60</v>
      </c>
    </row>
    <row r="26" spans="2:17" ht="15" customHeight="1" x14ac:dyDescent="0.25">
      <c r="B26" s="41">
        <f>'102B T.E'!B26</f>
        <v>18</v>
      </c>
      <c r="C26" s="50" t="str">
        <f>'102B T.E'!C26</f>
        <v>231U0117</v>
      </c>
      <c r="D26" s="94" t="str">
        <f>'102B T.E'!D26</f>
        <v>MARTINEZ ZAVALA JOSE ULISES</v>
      </c>
      <c r="E26" s="95"/>
      <c r="F26" s="95"/>
      <c r="G26" s="95"/>
      <c r="H26" s="95"/>
      <c r="I26" s="95"/>
      <c r="J26" s="29">
        <v>0</v>
      </c>
      <c r="K26" s="38">
        <v>0</v>
      </c>
      <c r="L26" s="53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ht="15" customHeight="1" x14ac:dyDescent="0.25">
      <c r="B27" s="41">
        <f>'102B T.E'!B27</f>
        <v>19</v>
      </c>
      <c r="C27" s="51" t="str">
        <f>'102B T.E'!C27</f>
        <v>231U0053</v>
      </c>
      <c r="D27" s="94" t="str">
        <f>'102B T.E'!D27</f>
        <v>OBIL BUSTAMANTE LUIS ANGEL</v>
      </c>
      <c r="E27" s="95"/>
      <c r="F27" s="95"/>
      <c r="G27" s="95"/>
      <c r="H27" s="95"/>
      <c r="I27" s="95"/>
      <c r="J27" s="29">
        <v>80</v>
      </c>
      <c r="K27" s="38">
        <v>80</v>
      </c>
      <c r="L27" s="53">
        <v>88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49.6</v>
      </c>
    </row>
    <row r="28" spans="2:17" x14ac:dyDescent="0.25">
      <c r="B28" s="41">
        <f>'102B T.E'!B28</f>
        <v>20</v>
      </c>
      <c r="C28" s="49" t="str">
        <f>'102B T.E'!C28</f>
        <v>231U0120</v>
      </c>
      <c r="D28" s="83" t="str">
        <f>'102B T.E'!D28</f>
        <v>ORTEGA ANTELY FREDDY DAMIAN</v>
      </c>
      <c r="E28" s="84"/>
      <c r="F28" s="84"/>
      <c r="G28" s="84"/>
      <c r="H28" s="84"/>
      <c r="I28" s="84"/>
      <c r="J28" s="19">
        <v>70</v>
      </c>
      <c r="K28" s="38">
        <v>70</v>
      </c>
      <c r="L28" s="53">
        <v>80</v>
      </c>
      <c r="M28" s="19"/>
      <c r="N28" s="19"/>
      <c r="O28" s="19"/>
      <c r="P28" s="19"/>
      <c r="Q28" s="14">
        <f t="shared" ref="Q28:Q48" si="1">SUM(J28:P28)/7</f>
        <v>31.428571428571427</v>
      </c>
    </row>
    <row r="29" spans="2:17" x14ac:dyDescent="0.25">
      <c r="B29" s="41">
        <f>'102B T.E'!B29</f>
        <v>21</v>
      </c>
      <c r="C29" s="49" t="str">
        <f>'102B T.E'!C29</f>
        <v>231U0121</v>
      </c>
      <c r="D29" s="83" t="str">
        <f>'102B T.E'!D29</f>
        <v>PEREZ MONTIEL JAIR</v>
      </c>
      <c r="E29" s="84"/>
      <c r="F29" s="84"/>
      <c r="G29" s="84"/>
      <c r="H29" s="84"/>
      <c r="I29" s="84"/>
      <c r="J29" s="19">
        <v>0</v>
      </c>
      <c r="K29" s="38">
        <v>0</v>
      </c>
      <c r="L29" s="53">
        <v>78</v>
      </c>
      <c r="M29" s="19"/>
      <c r="N29" s="19"/>
      <c r="O29" s="19"/>
      <c r="P29" s="19"/>
      <c r="Q29" s="14">
        <f t="shared" si="1"/>
        <v>11.142857142857142</v>
      </c>
    </row>
    <row r="30" spans="2:17" x14ac:dyDescent="0.25">
      <c r="B30" s="41">
        <f>'102B T.E'!B30</f>
        <v>22</v>
      </c>
      <c r="C30" s="49" t="str">
        <f>'102B T.E'!C30</f>
        <v>231U0123</v>
      </c>
      <c r="D30" s="83" t="str">
        <f>'102B T.E'!D30</f>
        <v>QUINO JIMÉNEZ SANTOS JOSIMAR</v>
      </c>
      <c r="E30" s="84"/>
      <c r="F30" s="84"/>
      <c r="G30" s="84"/>
      <c r="H30" s="84"/>
      <c r="I30" s="84"/>
      <c r="J30" s="19">
        <v>100</v>
      </c>
      <c r="K30" s="38">
        <v>100</v>
      </c>
      <c r="L30" s="53">
        <v>100</v>
      </c>
      <c r="M30" s="19"/>
      <c r="N30" s="19"/>
      <c r="O30" s="19"/>
      <c r="P30" s="19"/>
      <c r="Q30" s="14">
        <f t="shared" si="1"/>
        <v>42.857142857142854</v>
      </c>
    </row>
    <row r="31" spans="2:17" x14ac:dyDescent="0.25">
      <c r="B31" s="41">
        <f>'102B T.E'!B31</f>
        <v>23</v>
      </c>
      <c r="C31" s="49" t="str">
        <f>'102B T.E'!C31</f>
        <v>231U0125</v>
      </c>
      <c r="D31" s="83" t="str">
        <f>'102B T.E'!D31</f>
        <v>RAMÍREZ HERNÁNDEZ CARLOS IVAN</v>
      </c>
      <c r="E31" s="84"/>
      <c r="F31" s="84"/>
      <c r="G31" s="84"/>
      <c r="H31" s="84"/>
      <c r="I31" s="84"/>
      <c r="J31" s="19">
        <v>70</v>
      </c>
      <c r="K31" s="38">
        <v>70</v>
      </c>
      <c r="L31" s="53">
        <v>79</v>
      </c>
      <c r="M31" s="19"/>
      <c r="N31" s="19"/>
      <c r="O31" s="19"/>
      <c r="P31" s="19"/>
      <c r="Q31" s="14">
        <f t="shared" si="1"/>
        <v>31.285714285714285</v>
      </c>
    </row>
    <row r="32" spans="2:17" x14ac:dyDescent="0.25">
      <c r="B32" s="41">
        <f>'102B T.E'!B32</f>
        <v>24</v>
      </c>
      <c r="C32" s="49" t="str">
        <f>'102B T.E'!C32</f>
        <v>231U0356</v>
      </c>
      <c r="D32" s="83" t="str">
        <f>'102B T.E'!D32</f>
        <v>RODRÍGUEZ COBAXIN JESÚS</v>
      </c>
      <c r="E32" s="84"/>
      <c r="F32" s="84"/>
      <c r="G32" s="84"/>
      <c r="H32" s="84"/>
      <c r="I32" s="84"/>
      <c r="J32" s="19">
        <v>0</v>
      </c>
      <c r="K32" s="38">
        <v>0</v>
      </c>
      <c r="L32" s="53">
        <v>80</v>
      </c>
      <c r="M32" s="19"/>
      <c r="N32" s="19"/>
      <c r="O32" s="19"/>
      <c r="P32" s="19"/>
      <c r="Q32" s="14">
        <f t="shared" si="1"/>
        <v>11.428571428571429</v>
      </c>
    </row>
    <row r="33" spans="2:17" x14ac:dyDescent="0.25">
      <c r="B33" s="41">
        <f>'102B T.E'!B33</f>
        <v>25</v>
      </c>
      <c r="C33" s="49" t="str">
        <f>'102B T.E'!C33</f>
        <v>231U0127</v>
      </c>
      <c r="D33" s="83" t="str">
        <f>'102B T.E'!D33</f>
        <v>SANCHEZ HERNANDEZ CRISTOPHER</v>
      </c>
      <c r="E33" s="84"/>
      <c r="F33" s="84"/>
      <c r="G33" s="84"/>
      <c r="H33" s="84"/>
      <c r="I33" s="84"/>
      <c r="J33" s="19">
        <v>0</v>
      </c>
      <c r="K33" s="38">
        <v>0</v>
      </c>
      <c r="L33" s="53">
        <v>0</v>
      </c>
      <c r="M33" s="19"/>
      <c r="N33" s="19"/>
      <c r="O33" s="19"/>
      <c r="P33" s="19"/>
      <c r="Q33" s="14">
        <f t="shared" si="1"/>
        <v>0</v>
      </c>
    </row>
    <row r="34" spans="2:17" x14ac:dyDescent="0.25">
      <c r="B34" s="41">
        <f>'102B T.E'!B34</f>
        <v>26</v>
      </c>
      <c r="C34" s="49" t="str">
        <f>'102B T.E'!C34</f>
        <v>231U0128</v>
      </c>
      <c r="D34" s="83" t="str">
        <f>'102B T.E'!D34</f>
        <v>SOLIS AZAMAR JOSE</v>
      </c>
      <c r="E34" s="84"/>
      <c r="F34" s="84"/>
      <c r="G34" s="84"/>
      <c r="H34" s="84"/>
      <c r="I34" s="84"/>
      <c r="J34" s="19">
        <v>0</v>
      </c>
      <c r="K34" s="38">
        <v>0</v>
      </c>
      <c r="L34" s="53">
        <v>80</v>
      </c>
      <c r="M34" s="19"/>
      <c r="N34" s="19"/>
      <c r="O34" s="19"/>
      <c r="P34" s="19"/>
      <c r="Q34" s="14">
        <f t="shared" si="1"/>
        <v>11.428571428571429</v>
      </c>
    </row>
    <row r="35" spans="2:17" x14ac:dyDescent="0.25">
      <c r="B35" s="41">
        <f>'102B T.E'!B35</f>
        <v>27</v>
      </c>
      <c r="C35" s="49" t="str">
        <f>'102B T.E'!C35</f>
        <v>231U0130</v>
      </c>
      <c r="D35" s="83" t="str">
        <f>'102B T.E'!D35</f>
        <v>TORIJAS BAXIN VICENTE</v>
      </c>
      <c r="E35" s="84"/>
      <c r="F35" s="84"/>
      <c r="G35" s="84"/>
      <c r="H35" s="84"/>
      <c r="I35" s="84"/>
      <c r="J35" s="19">
        <v>0</v>
      </c>
      <c r="K35" s="38">
        <v>0</v>
      </c>
      <c r="L35" s="53">
        <v>70</v>
      </c>
      <c r="M35" s="19"/>
      <c r="N35" s="19"/>
      <c r="O35" s="19"/>
      <c r="P35" s="19"/>
      <c r="Q35" s="14">
        <f t="shared" si="1"/>
        <v>10</v>
      </c>
    </row>
    <row r="36" spans="2:17" x14ac:dyDescent="0.25">
      <c r="B36" s="41">
        <f>'102B T.E'!B36</f>
        <v>28</v>
      </c>
      <c r="C36" s="49" t="str">
        <f>'102B T.E'!C36</f>
        <v>231U0132</v>
      </c>
      <c r="D36" s="83" t="str">
        <f>'102B T.E'!D36</f>
        <v>TRUJILLO PÉREZ ALAN JONÁS</v>
      </c>
      <c r="E36" s="84"/>
      <c r="F36" s="84"/>
      <c r="G36" s="84"/>
      <c r="H36" s="84"/>
      <c r="I36" s="84"/>
      <c r="J36" s="19">
        <v>98</v>
      </c>
      <c r="K36" s="38">
        <v>98</v>
      </c>
      <c r="L36" s="53">
        <v>100</v>
      </c>
      <c r="M36" s="19"/>
      <c r="N36" s="19"/>
      <c r="O36" s="19"/>
      <c r="P36" s="19"/>
      <c r="Q36" s="14">
        <f t="shared" si="1"/>
        <v>42.285714285714285</v>
      </c>
    </row>
    <row r="37" spans="2:17" x14ac:dyDescent="0.25">
      <c r="B37" s="41">
        <f>'102B T.E'!B37</f>
        <v>29</v>
      </c>
      <c r="C37" s="49" t="str">
        <f>'102B T.E'!C37</f>
        <v>231U0663</v>
      </c>
      <c r="D37" s="83" t="str">
        <f>'102B T.E'!D37</f>
        <v>VELASCO CHAPOL ENRIQUE</v>
      </c>
      <c r="E37" s="84"/>
      <c r="F37" s="84"/>
      <c r="G37" s="84"/>
      <c r="H37" s="84"/>
      <c r="I37" s="84"/>
      <c r="J37" s="19">
        <v>0</v>
      </c>
      <c r="K37" s="38">
        <v>0</v>
      </c>
      <c r="L37" s="53">
        <v>70</v>
      </c>
      <c r="M37" s="19"/>
      <c r="N37" s="19"/>
      <c r="O37" s="19"/>
      <c r="P37" s="19"/>
      <c r="Q37" s="14">
        <f t="shared" si="1"/>
        <v>10</v>
      </c>
    </row>
    <row r="38" spans="2:17" x14ac:dyDescent="0.25">
      <c r="B38" s="41">
        <f>'102B T.E'!B38</f>
        <v>30</v>
      </c>
      <c r="C38" s="49" t="str">
        <f>'102B T.E'!C38</f>
        <v>231U0134</v>
      </c>
      <c r="D38" s="83" t="str">
        <f>'102B T.E'!D38</f>
        <v>VELASCO VELASCO ARIANA GUADALUPE</v>
      </c>
      <c r="E38" s="84"/>
      <c r="F38" s="84"/>
      <c r="G38" s="84"/>
      <c r="H38" s="84"/>
      <c r="I38" s="84"/>
      <c r="J38" s="19">
        <v>100</v>
      </c>
      <c r="K38" s="38">
        <v>100</v>
      </c>
      <c r="L38" s="53">
        <v>100</v>
      </c>
      <c r="M38" s="19"/>
      <c r="N38" s="19"/>
      <c r="O38" s="19"/>
      <c r="P38" s="19"/>
      <c r="Q38" s="14">
        <f t="shared" si="1"/>
        <v>42.857142857142854</v>
      </c>
    </row>
    <row r="39" spans="2:17" x14ac:dyDescent="0.25">
      <c r="B39" s="41">
        <f>'102B T.E'!B39</f>
        <v>31</v>
      </c>
      <c r="C39" s="49" t="str">
        <f>'102B T.E'!C39</f>
        <v>231U0612</v>
      </c>
      <c r="D39" s="83" t="str">
        <f>'102B T.E'!D39</f>
        <v>XOCA TEMICH ALEX</v>
      </c>
      <c r="E39" s="84"/>
      <c r="F39" s="84"/>
      <c r="G39" s="84"/>
      <c r="H39" s="84"/>
      <c r="I39" s="84"/>
      <c r="J39" s="19">
        <v>0</v>
      </c>
      <c r="K39" s="38">
        <v>0</v>
      </c>
      <c r="L39" s="53">
        <v>70</v>
      </c>
      <c r="M39" s="19"/>
      <c r="N39" s="19"/>
      <c r="O39" s="19"/>
      <c r="P39" s="19"/>
      <c r="Q39" s="14">
        <f t="shared" si="1"/>
        <v>10</v>
      </c>
    </row>
    <row r="40" spans="2:17" x14ac:dyDescent="0.25">
      <c r="B40" s="46">
        <f>'102B T.E'!B40</f>
        <v>32</v>
      </c>
      <c r="C40" s="49"/>
      <c r="D40" s="83"/>
      <c r="E40" s="84"/>
      <c r="F40" s="84"/>
      <c r="G40" s="84"/>
      <c r="H40" s="84"/>
      <c r="I40" s="84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 x14ac:dyDescent="0.25">
      <c r="B41" s="46">
        <f>'102B T.E'!B41</f>
        <v>33</v>
      </c>
      <c r="C41" s="49"/>
      <c r="D41" s="93"/>
      <c r="E41" s="55"/>
      <c r="F41" s="55"/>
      <c r="G41" s="55"/>
      <c r="H41" s="55"/>
      <c r="I41" s="55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 x14ac:dyDescent="0.25">
      <c r="B42" s="46">
        <f>'102B T.E'!B42</f>
        <v>34</v>
      </c>
      <c r="C42" s="49"/>
      <c r="D42" s="93"/>
      <c r="E42" s="55"/>
      <c r="F42" s="55"/>
      <c r="G42" s="55"/>
      <c r="H42" s="55"/>
      <c r="I42" s="55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 x14ac:dyDescent="0.25">
      <c r="B43" s="31">
        <f t="shared" ref="B43:B53" si="2">B42+1</f>
        <v>35</v>
      </c>
      <c r="C43" s="33"/>
      <c r="D43" s="55"/>
      <c r="E43" s="55"/>
      <c r="F43" s="55"/>
      <c r="G43" s="55"/>
      <c r="H43" s="55"/>
      <c r="I43" s="55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 x14ac:dyDescent="0.25">
      <c r="B44" s="31">
        <f t="shared" si="2"/>
        <v>36</v>
      </c>
      <c r="C44" s="33"/>
      <c r="D44" s="55"/>
      <c r="E44" s="55"/>
      <c r="F44" s="55"/>
      <c r="G44" s="55"/>
      <c r="H44" s="55"/>
      <c r="I44" s="55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 x14ac:dyDescent="0.25">
      <c r="B45" s="31">
        <f t="shared" si="2"/>
        <v>37</v>
      </c>
      <c r="C45" s="9"/>
      <c r="D45" s="55"/>
      <c r="E45" s="55"/>
      <c r="F45" s="55"/>
      <c r="G45" s="55"/>
      <c r="H45" s="55"/>
      <c r="I45" s="55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25">
      <c r="B46" s="31">
        <f t="shared" si="2"/>
        <v>38</v>
      </c>
      <c r="C46" s="9"/>
      <c r="D46" s="55"/>
      <c r="E46" s="55"/>
      <c r="F46" s="55"/>
      <c r="G46" s="55"/>
      <c r="H46" s="55"/>
      <c r="I46" s="55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 x14ac:dyDescent="0.25">
      <c r="B47" s="31">
        <f t="shared" si="2"/>
        <v>39</v>
      </c>
      <c r="C47" s="9"/>
      <c r="D47" s="55"/>
      <c r="E47" s="55"/>
      <c r="F47" s="55"/>
      <c r="G47" s="55"/>
      <c r="H47" s="55"/>
      <c r="I47" s="55"/>
      <c r="J47" s="19"/>
      <c r="K47" s="19"/>
      <c r="L47" s="19"/>
      <c r="M47" s="19"/>
      <c r="N47" s="19"/>
      <c r="O47" s="19"/>
      <c r="P47" s="19"/>
      <c r="Q47" s="14">
        <f t="shared" si="1"/>
        <v>0</v>
      </c>
    </row>
    <row r="48" spans="2:17" x14ac:dyDescent="0.25">
      <c r="B48" s="31">
        <f t="shared" si="2"/>
        <v>40</v>
      </c>
      <c r="C48" s="9"/>
      <c r="D48" s="55"/>
      <c r="E48" s="55"/>
      <c r="F48" s="55"/>
      <c r="G48" s="55"/>
      <c r="H48" s="55"/>
      <c r="I48" s="55"/>
      <c r="J48" s="19"/>
      <c r="K48" s="19"/>
      <c r="L48" s="19"/>
      <c r="M48" s="19"/>
      <c r="N48" s="19"/>
      <c r="O48" s="19"/>
      <c r="P48" s="19"/>
      <c r="Q48" s="14">
        <f t="shared" si="1"/>
        <v>0</v>
      </c>
    </row>
    <row r="49" spans="2:17" x14ac:dyDescent="0.25">
      <c r="B49" s="31">
        <f t="shared" si="2"/>
        <v>41</v>
      </c>
      <c r="C49" s="9"/>
      <c r="D49" s="55"/>
      <c r="E49" s="55"/>
      <c r="F49" s="55"/>
      <c r="G49" s="55"/>
      <c r="H49" s="55"/>
      <c r="I49" s="55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31">
        <f t="shared" si="2"/>
        <v>42</v>
      </c>
      <c r="C50" s="9"/>
      <c r="D50" s="55"/>
      <c r="E50" s="55"/>
      <c r="F50" s="55"/>
      <c r="G50" s="55"/>
      <c r="H50" s="55"/>
      <c r="I50" s="55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31">
        <f t="shared" si="2"/>
        <v>43</v>
      </c>
      <c r="C51" s="9"/>
      <c r="D51" s="55"/>
      <c r="E51" s="55"/>
      <c r="F51" s="55"/>
      <c r="G51" s="55"/>
      <c r="H51" s="55"/>
      <c r="I51" s="5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31">
        <f t="shared" si="2"/>
        <v>44</v>
      </c>
      <c r="C52" s="9"/>
      <c r="D52" s="55"/>
      <c r="E52" s="55"/>
      <c r="F52" s="55"/>
      <c r="G52" s="55"/>
      <c r="H52" s="55"/>
      <c r="I52" s="5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31">
        <f t="shared" si="2"/>
        <v>45</v>
      </c>
      <c r="C53" s="22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54"/>
      <c r="D54" s="54"/>
      <c r="E54" s="17"/>
      <c r="H54" s="78" t="s">
        <v>19</v>
      </c>
      <c r="I54" s="78"/>
      <c r="J54" s="23">
        <f>COUNTIF(J9:J53,"&gt;=70")</f>
        <v>20</v>
      </c>
      <c r="K54" s="23">
        <f t="shared" ref="K54:P54" si="3">COUNTIF(K9:K53,"&gt;=70")</f>
        <v>20</v>
      </c>
      <c r="L54" s="23">
        <f t="shared" si="3"/>
        <v>29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 x14ac:dyDescent="0.25">
      <c r="C55" s="54"/>
      <c r="D55" s="54"/>
      <c r="E55" s="21"/>
      <c r="H55" s="79" t="s">
        <v>20</v>
      </c>
      <c r="I55" s="79"/>
      <c r="J55" s="24">
        <f>COUNTIF(J9:J53,"&lt;70")</f>
        <v>11</v>
      </c>
      <c r="K55" s="24">
        <f t="shared" ref="K55:Q55" si="4">COUNTIF(K9:K53,"&lt;70")</f>
        <v>11</v>
      </c>
      <c r="L55" s="24">
        <f t="shared" si="4"/>
        <v>2</v>
      </c>
      <c r="M55" s="24">
        <f t="shared" si="4"/>
        <v>19</v>
      </c>
      <c r="N55" s="24">
        <f t="shared" si="4"/>
        <v>19</v>
      </c>
      <c r="O55" s="24">
        <f t="shared" si="4"/>
        <v>19</v>
      </c>
      <c r="P55" s="24">
        <f t="shared" si="4"/>
        <v>19</v>
      </c>
      <c r="Q55" s="24">
        <f t="shared" si="4"/>
        <v>45</v>
      </c>
    </row>
    <row r="56" spans="2:17" x14ac:dyDescent="0.25">
      <c r="C56" s="54"/>
      <c r="D56" s="54"/>
      <c r="E56" s="54"/>
      <c r="H56" s="79" t="s">
        <v>21</v>
      </c>
      <c r="I56" s="79"/>
      <c r="J56" s="24">
        <f>COUNT(J9:J53)</f>
        <v>31</v>
      </c>
      <c r="K56" s="24">
        <f t="shared" ref="K56:Q56" si="5">COUNT(K9:K53)</f>
        <v>31</v>
      </c>
      <c r="L56" s="24">
        <f t="shared" si="5"/>
        <v>31</v>
      </c>
      <c r="M56" s="24">
        <f t="shared" si="5"/>
        <v>19</v>
      </c>
      <c r="N56" s="24">
        <f t="shared" si="5"/>
        <v>19</v>
      </c>
      <c r="O56" s="24">
        <f t="shared" si="5"/>
        <v>19</v>
      </c>
      <c r="P56" s="24">
        <f t="shared" si="5"/>
        <v>19</v>
      </c>
      <c r="Q56" s="24">
        <f t="shared" si="5"/>
        <v>45</v>
      </c>
    </row>
    <row r="57" spans="2:17" x14ac:dyDescent="0.25">
      <c r="C57" s="54"/>
      <c r="D57" s="54"/>
      <c r="E57" s="17"/>
      <c r="F57" s="12"/>
      <c r="H57" s="80" t="s">
        <v>16</v>
      </c>
      <c r="I57" s="80"/>
      <c r="J57" s="25">
        <f>J54/J56</f>
        <v>0.64516129032258063</v>
      </c>
      <c r="K57" s="26">
        <f t="shared" ref="K57:Q57" si="6">K54/K56</f>
        <v>0.64516129032258063</v>
      </c>
      <c r="L57" s="26">
        <f t="shared" si="6"/>
        <v>0.93548387096774188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54"/>
      <c r="D58" s="54"/>
      <c r="E58" s="17"/>
      <c r="F58" s="12"/>
      <c r="H58" s="80" t="s">
        <v>17</v>
      </c>
      <c r="I58" s="80"/>
      <c r="J58" s="25">
        <f>J55/J56</f>
        <v>0.35483870967741937</v>
      </c>
      <c r="K58" s="25">
        <f t="shared" ref="K58:Q58" si="7">K55/K56</f>
        <v>0.35483870967741937</v>
      </c>
      <c r="L58" s="26">
        <f t="shared" si="7"/>
        <v>6.4516129032258063E-2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54"/>
      <c r="D59" s="5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81"/>
      <c r="K61" s="81"/>
      <c r="L61" s="81"/>
      <c r="M61" s="81"/>
      <c r="N61" s="81"/>
      <c r="O61" s="81"/>
      <c r="P61" s="81"/>
    </row>
    <row r="62" spans="2:17" x14ac:dyDescent="0.25">
      <c r="J62" s="74" t="s">
        <v>18</v>
      </c>
      <c r="K62" s="74"/>
      <c r="L62" s="74"/>
      <c r="M62" s="74"/>
      <c r="N62" s="74"/>
      <c r="O62" s="74"/>
      <c r="P62" s="7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117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.7109375" customWidth="1"/>
    <col min="3" max="3" width="12" customWidth="1"/>
    <col min="4" max="4" width="38.28515625" customWidth="1"/>
    <col min="5" max="5" width="5.7109375" customWidth="1"/>
    <col min="6" max="6" width="3.7109375" hidden="1" customWidth="1"/>
    <col min="7" max="7" width="1" hidden="1" customWidth="1"/>
    <col min="8" max="9" width="11.42578125" hidden="1" customWidth="1"/>
  </cols>
  <sheetData>
    <row r="2" spans="2:17" ht="15.75" x14ac:dyDescent="0.2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</row>
    <row r="3" spans="2:17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35"/>
    </row>
    <row r="4" spans="2:17" x14ac:dyDescent="0.25">
      <c r="C4" t="s">
        <v>0</v>
      </c>
      <c r="D4" s="82" t="s">
        <v>34</v>
      </c>
      <c r="E4" s="82"/>
      <c r="F4" s="82"/>
      <c r="G4" s="82"/>
      <c r="I4" t="s">
        <v>1</v>
      </c>
      <c r="J4" s="65" t="s">
        <v>35</v>
      </c>
      <c r="K4" s="65"/>
      <c r="M4" t="s">
        <v>2</v>
      </c>
      <c r="N4" s="66">
        <v>45231</v>
      </c>
      <c r="O4" s="66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65" t="s">
        <v>30</v>
      </c>
      <c r="E6" s="65"/>
      <c r="F6" s="65"/>
      <c r="G6" s="65"/>
      <c r="I6" s="75" t="s">
        <v>22</v>
      </c>
      <c r="J6" s="75"/>
      <c r="K6" s="65" t="s">
        <v>25</v>
      </c>
      <c r="L6" s="65"/>
      <c r="M6" s="65"/>
      <c r="N6" s="65"/>
      <c r="O6" s="65"/>
      <c r="P6" s="65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67" t="s">
        <v>5</v>
      </c>
      <c r="E8" s="67"/>
      <c r="F8" s="67"/>
      <c r="G8" s="67"/>
      <c r="H8" s="67"/>
      <c r="I8" s="67"/>
      <c r="J8" s="38" t="s">
        <v>7</v>
      </c>
      <c r="K8" s="38" t="s">
        <v>10</v>
      </c>
      <c r="L8" s="38" t="s">
        <v>11</v>
      </c>
      <c r="M8" s="38" t="s">
        <v>12</v>
      </c>
      <c r="N8" s="38" t="s">
        <v>13</v>
      </c>
      <c r="O8" s="38" t="s">
        <v>14</v>
      </c>
      <c r="P8" s="38" t="s">
        <v>15</v>
      </c>
      <c r="Q8" s="13" t="s">
        <v>23</v>
      </c>
    </row>
    <row r="9" spans="2:17" ht="15" customHeight="1" x14ac:dyDescent="0.25">
      <c r="B9" s="44">
        <f>'[1]Table 24'!A4</f>
        <v>1</v>
      </c>
      <c r="C9" s="50" t="str">
        <f>'[1]Table 24'!B4</f>
        <v>231U0009</v>
      </c>
      <c r="D9" s="94" t="str">
        <f>'[1]Table 24'!C4</f>
        <v>ALVAREZ ELIAS ALAN AMAURY</v>
      </c>
      <c r="E9" s="95"/>
      <c r="F9" s="95"/>
      <c r="G9" s="95"/>
      <c r="H9" s="95"/>
      <c r="I9" s="95"/>
      <c r="J9" s="38">
        <v>80</v>
      </c>
      <c r="K9" s="38">
        <v>88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14">
        <f>SUM(J9:N9)/5</f>
        <v>33.6</v>
      </c>
    </row>
    <row r="10" spans="2:17" ht="15" customHeight="1" x14ac:dyDescent="0.25">
      <c r="B10" s="44">
        <f>'[1]Table 24'!A5</f>
        <v>2</v>
      </c>
      <c r="C10" s="50" t="str">
        <f>'[1]Table 24'!B5</f>
        <v>231U0010</v>
      </c>
      <c r="D10" s="99" t="str">
        <f>'[1]Table 24'!C5</f>
        <v>ANOTA HERNANDEZ ERIL ROBERTO</v>
      </c>
      <c r="E10" s="100"/>
      <c r="F10" s="100"/>
      <c r="G10" s="100"/>
      <c r="H10" s="100"/>
      <c r="I10" s="100"/>
      <c r="J10" s="52">
        <v>85</v>
      </c>
      <c r="K10" s="38">
        <v>95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14">
        <f t="shared" ref="Q10:Q27" si="0">SUM(J10:N10)/5</f>
        <v>36</v>
      </c>
    </row>
    <row r="11" spans="2:17" ht="15" customHeight="1" x14ac:dyDescent="0.25">
      <c r="B11" s="44">
        <f>'[1]Table 24'!A6</f>
        <v>3</v>
      </c>
      <c r="C11" s="50" t="str">
        <f>'[1]Table 24'!B6</f>
        <v>231U0014</v>
      </c>
      <c r="D11" s="94" t="str">
        <f>'[1]Table 24'!C6</f>
        <v>BAUTISTA BRAMBILLA ERIK GIOVANNI</v>
      </c>
      <c r="E11" s="95"/>
      <c r="F11" s="95"/>
      <c r="G11" s="95"/>
      <c r="H11" s="95"/>
      <c r="I11" s="95"/>
      <c r="J11" s="38">
        <v>84</v>
      </c>
      <c r="K11" s="38">
        <v>90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14">
        <f t="shared" si="0"/>
        <v>34.799999999999997</v>
      </c>
    </row>
    <row r="12" spans="2:17" ht="15" customHeight="1" x14ac:dyDescent="0.25">
      <c r="B12" s="44">
        <f>'[1]Table 24'!A7</f>
        <v>4</v>
      </c>
      <c r="C12" s="50" t="str">
        <f>'[1]Table 24'!B7</f>
        <v>231U0016</v>
      </c>
      <c r="D12" s="94" t="str">
        <f>'[1]Table 24'!C7</f>
        <v>BERDON LUCHO MARIA EUGENIA</v>
      </c>
      <c r="E12" s="95"/>
      <c r="F12" s="95"/>
      <c r="G12" s="95"/>
      <c r="H12" s="95"/>
      <c r="I12" s="95"/>
      <c r="J12" s="38">
        <v>88</v>
      </c>
      <c r="K12" s="38">
        <v>100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14">
        <f t="shared" si="0"/>
        <v>37.6</v>
      </c>
    </row>
    <row r="13" spans="2:17" ht="15" customHeight="1" x14ac:dyDescent="0.25">
      <c r="B13" s="44">
        <f>'[1]Table 24'!A8</f>
        <v>5</v>
      </c>
      <c r="C13" s="50" t="str">
        <f>'[1]Table 24'!B8</f>
        <v>231U0018</v>
      </c>
      <c r="D13" s="94" t="str">
        <f>'[1]Table 24'!C8</f>
        <v>BUENO MUÑIZ ALEXSANDRA</v>
      </c>
      <c r="E13" s="95"/>
      <c r="F13" s="95"/>
      <c r="G13" s="95"/>
      <c r="H13" s="95"/>
      <c r="I13" s="95"/>
      <c r="J13" s="38">
        <v>90</v>
      </c>
      <c r="K13" s="38">
        <v>95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14">
        <f t="shared" si="0"/>
        <v>37</v>
      </c>
    </row>
    <row r="14" spans="2:17" ht="15" customHeight="1" x14ac:dyDescent="0.25">
      <c r="B14" s="44">
        <f>'[1]Table 24'!A9</f>
        <v>6</v>
      </c>
      <c r="C14" s="50" t="str">
        <f>'[1]Table 24'!B9</f>
        <v>231U0021</v>
      </c>
      <c r="D14" s="94" t="str">
        <f>'[1]Table 24'!C9</f>
        <v>CARMONA OSORIO GABRIELA</v>
      </c>
      <c r="E14" s="95"/>
      <c r="F14" s="95"/>
      <c r="G14" s="95"/>
      <c r="H14" s="95"/>
      <c r="I14" s="95"/>
      <c r="J14" s="38">
        <v>100</v>
      </c>
      <c r="K14" s="38">
        <v>100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14">
        <f t="shared" si="0"/>
        <v>40</v>
      </c>
    </row>
    <row r="15" spans="2:17" ht="15" customHeight="1" x14ac:dyDescent="0.25">
      <c r="B15" s="44">
        <f>'[1]Table 24'!A10</f>
        <v>7</v>
      </c>
      <c r="C15" s="50" t="str">
        <f>'[1]Table 24'!B10</f>
        <v>231U0023</v>
      </c>
      <c r="D15" s="94" t="str">
        <f>'[1]Table 24'!C10</f>
        <v>CHAGALA JIMÉNEZ GÉNESIS JOHANNA</v>
      </c>
      <c r="E15" s="95"/>
      <c r="F15" s="95"/>
      <c r="G15" s="95"/>
      <c r="H15" s="95"/>
      <c r="I15" s="95"/>
      <c r="J15" s="38">
        <v>90</v>
      </c>
      <c r="K15" s="38">
        <v>90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14">
        <f t="shared" si="0"/>
        <v>36</v>
      </c>
    </row>
    <row r="16" spans="2:17" ht="15" customHeight="1" x14ac:dyDescent="0.25">
      <c r="B16" s="44">
        <f>'[1]Table 24'!A11</f>
        <v>8</v>
      </c>
      <c r="C16" s="50" t="str">
        <f>'[1]Table 24'!B11</f>
        <v>231U0026</v>
      </c>
      <c r="D16" s="85" t="str">
        <f>'[1]Table 24'!C11</f>
        <v>CHONTAL CHAVEZ ALFONSO RAFAEL</v>
      </c>
      <c r="E16" s="86"/>
      <c r="F16" s="86"/>
      <c r="G16" s="86"/>
      <c r="H16" s="86"/>
      <c r="I16" s="86"/>
      <c r="J16" s="38">
        <v>90</v>
      </c>
      <c r="K16" s="38">
        <v>100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14">
        <f t="shared" si="0"/>
        <v>38</v>
      </c>
    </row>
    <row r="17" spans="2:17" ht="15" customHeight="1" x14ac:dyDescent="0.25">
      <c r="B17" s="44">
        <f>'[1]Table 24'!A12</f>
        <v>9</v>
      </c>
      <c r="C17" s="50" t="str">
        <f>'[1]Table 24'!B12</f>
        <v>231U0027</v>
      </c>
      <c r="D17" s="94" t="str">
        <f>'[1]Table 24'!C12</f>
        <v>CHONTAL OBIL OSIRIS MONSERRAT</v>
      </c>
      <c r="E17" s="95"/>
      <c r="F17" s="95"/>
      <c r="G17" s="95"/>
      <c r="H17" s="95"/>
      <c r="I17" s="95"/>
      <c r="J17" s="38">
        <v>95</v>
      </c>
      <c r="K17" s="38">
        <v>95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14">
        <f t="shared" si="0"/>
        <v>38</v>
      </c>
    </row>
    <row r="18" spans="2:17" ht="15" customHeight="1" x14ac:dyDescent="0.25">
      <c r="B18" s="44">
        <f>'[1]Table 24'!A13</f>
        <v>10</v>
      </c>
      <c r="C18" s="50" t="str">
        <f>'[1]Table 24'!B13</f>
        <v>231U0029</v>
      </c>
      <c r="D18" s="110" t="str">
        <f>'[1]Table 24'!C13</f>
        <v>CRUZ TEPACH MANUEL FELIPE</v>
      </c>
      <c r="E18" s="111"/>
      <c r="F18" s="111"/>
      <c r="G18" s="111"/>
      <c r="H18" s="111"/>
      <c r="I18" s="112"/>
      <c r="J18" s="113">
        <v>70</v>
      </c>
      <c r="K18" s="113">
        <v>90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14">
        <f t="shared" si="0"/>
        <v>32</v>
      </c>
    </row>
    <row r="19" spans="2:17" ht="15" customHeight="1" x14ac:dyDescent="0.25">
      <c r="B19" s="44">
        <f>'[1]Table 24'!A14</f>
        <v>11</v>
      </c>
      <c r="C19" s="50" t="str">
        <f>'[1]Table 24'!B14</f>
        <v>231U0583</v>
      </c>
      <c r="D19" s="94" t="str">
        <f>'[1]Table 24'!C14</f>
        <v>ENRIQUEZ GOMEZ SCARLET</v>
      </c>
      <c r="E19" s="95"/>
      <c r="F19" s="95"/>
      <c r="G19" s="95"/>
      <c r="H19" s="95"/>
      <c r="I19" s="95"/>
      <c r="J19" s="38">
        <v>95</v>
      </c>
      <c r="K19" s="38">
        <v>100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14">
        <f t="shared" si="0"/>
        <v>39</v>
      </c>
    </row>
    <row r="20" spans="2:17" ht="15" customHeight="1" x14ac:dyDescent="0.25">
      <c r="B20" s="44">
        <f>'[1]Table 24'!A15</f>
        <v>12</v>
      </c>
      <c r="C20" s="50" t="str">
        <f>'[1]Table 24'!B15</f>
        <v>231U0030</v>
      </c>
      <c r="D20" s="94" t="str">
        <f>'[1]Table 24'!C15</f>
        <v>GABINO RODRIGUEZ DIEGO</v>
      </c>
      <c r="E20" s="95"/>
      <c r="F20" s="95"/>
      <c r="G20" s="95"/>
      <c r="H20" s="95"/>
      <c r="I20" s="95"/>
      <c r="J20" s="38">
        <v>90</v>
      </c>
      <c r="K20" s="38">
        <v>100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14">
        <f t="shared" si="0"/>
        <v>38</v>
      </c>
    </row>
    <row r="21" spans="2:17" ht="15" customHeight="1" x14ac:dyDescent="0.25">
      <c r="B21" s="44">
        <f>'[1]Table 24'!A16</f>
        <v>13</v>
      </c>
      <c r="C21" s="50" t="str">
        <f>'[1]Table 24'!B16</f>
        <v>231U0032</v>
      </c>
      <c r="D21" s="94" t="str">
        <f>'[1]Table 24'!C16</f>
        <v>GARCÍA MARTÍNEZ MARCOS</v>
      </c>
      <c r="E21" s="95"/>
      <c r="F21" s="95"/>
      <c r="G21" s="95"/>
      <c r="H21" s="95"/>
      <c r="I21" s="95"/>
      <c r="J21" s="38">
        <v>81</v>
      </c>
      <c r="K21" s="38">
        <v>100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14">
        <f t="shared" si="0"/>
        <v>36.200000000000003</v>
      </c>
    </row>
    <row r="22" spans="2:17" ht="15" customHeight="1" x14ac:dyDescent="0.25">
      <c r="B22" s="44">
        <f>'[1]Table 24'!A17</f>
        <v>14</v>
      </c>
      <c r="C22" s="50" t="str">
        <f>'[1]Table 24'!B17</f>
        <v>231U0033</v>
      </c>
      <c r="D22" s="94" t="str">
        <f>'[1]Table 24'!C17</f>
        <v>GONZALEZ VELASCO JONATHAN</v>
      </c>
      <c r="E22" s="95"/>
      <c r="F22" s="95"/>
      <c r="G22" s="95"/>
      <c r="H22" s="95"/>
      <c r="I22" s="95"/>
      <c r="J22" s="38">
        <v>83</v>
      </c>
      <c r="K22" s="38">
        <v>70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14">
        <f t="shared" si="0"/>
        <v>30.6</v>
      </c>
    </row>
    <row r="23" spans="2:17" ht="15" customHeight="1" x14ac:dyDescent="0.25">
      <c r="B23" s="44">
        <f>'[1]Table 24'!A18</f>
        <v>15</v>
      </c>
      <c r="C23" s="50" t="str">
        <f>'[1]Table 24'!B18</f>
        <v>231U0042</v>
      </c>
      <c r="D23" s="115" t="str">
        <f>'[1]Table 24'!C18</f>
        <v>MACIEL CHAGALA LUIS FERNANDO</v>
      </c>
      <c r="E23" s="116"/>
      <c r="F23" s="116"/>
      <c r="G23" s="116"/>
      <c r="H23" s="116"/>
      <c r="I23" s="116"/>
      <c r="J23" s="113">
        <v>0</v>
      </c>
      <c r="K23" s="113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14">
        <f t="shared" si="0"/>
        <v>0</v>
      </c>
    </row>
    <row r="24" spans="2:17" ht="15" customHeight="1" x14ac:dyDescent="0.25">
      <c r="B24" s="44">
        <f>'[1]Table 24'!A19</f>
        <v>16</v>
      </c>
      <c r="C24" s="50" t="str">
        <f>'[1]Table 24'!B19</f>
        <v>231U0043</v>
      </c>
      <c r="D24" s="94" t="str">
        <f>'[1]Table 24'!C19</f>
        <v>MAIN MORALES HÉCTOR LUCIANO</v>
      </c>
      <c r="E24" s="95"/>
      <c r="F24" s="95"/>
      <c r="G24" s="95"/>
      <c r="H24" s="95"/>
      <c r="I24" s="95"/>
      <c r="J24" s="38">
        <v>95</v>
      </c>
      <c r="K24" s="38">
        <v>100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14">
        <f t="shared" si="0"/>
        <v>39</v>
      </c>
    </row>
    <row r="25" spans="2:17" ht="15" customHeight="1" x14ac:dyDescent="0.25">
      <c r="B25" s="44">
        <f>'[1]Table 24'!A20</f>
        <v>17</v>
      </c>
      <c r="C25" s="50" t="str">
        <f>'[1]Table 24'!B20</f>
        <v>231U0044</v>
      </c>
      <c r="D25" s="94" t="str">
        <f>'[1]Table 24'!C20</f>
        <v>MARQUEZ CASTELLANOS ORANGEL MANUEL</v>
      </c>
      <c r="E25" s="95"/>
      <c r="F25" s="95"/>
      <c r="G25" s="95"/>
      <c r="H25" s="95"/>
      <c r="I25" s="95"/>
      <c r="J25" s="38">
        <v>83</v>
      </c>
      <c r="K25" s="38">
        <v>90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14">
        <f t="shared" si="0"/>
        <v>34.6</v>
      </c>
    </row>
    <row r="26" spans="2:17" ht="15" customHeight="1" x14ac:dyDescent="0.25">
      <c r="B26" s="44">
        <f>'[1]Table 24'!A21</f>
        <v>18</v>
      </c>
      <c r="C26" s="50" t="str">
        <f>'[1]Table 24'!B21</f>
        <v>231U0045</v>
      </c>
      <c r="D26" s="94" t="str">
        <f>'[1]Table 24'!C21</f>
        <v>MARTINEZ PALAFOX MARIAN GUADALUPE</v>
      </c>
      <c r="E26" s="95"/>
      <c r="F26" s="95"/>
      <c r="G26" s="95"/>
      <c r="H26" s="95"/>
      <c r="I26" s="95"/>
      <c r="J26" s="38">
        <v>83</v>
      </c>
      <c r="K26" s="38">
        <v>100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14">
        <f t="shared" si="0"/>
        <v>36.6</v>
      </c>
    </row>
    <row r="27" spans="2:17" ht="15" customHeight="1" x14ac:dyDescent="0.25">
      <c r="B27" s="44">
        <f>'[1]Table 24'!A22</f>
        <v>19</v>
      </c>
      <c r="C27" s="51" t="str">
        <f>'[1]Table 24'!B22</f>
        <v>231U0062</v>
      </c>
      <c r="D27" s="94" t="str">
        <f>'[1]Table 24'!C22</f>
        <v>RAMIREZ FIGUEROA MHERLY ESTRELLA</v>
      </c>
      <c r="E27" s="95"/>
      <c r="F27" s="95"/>
      <c r="G27" s="95"/>
      <c r="H27" s="95"/>
      <c r="I27" s="95"/>
      <c r="J27" s="38">
        <v>100</v>
      </c>
      <c r="K27" s="38">
        <v>90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14">
        <f t="shared" si="0"/>
        <v>38</v>
      </c>
    </row>
    <row r="28" spans="2:17" ht="15" customHeight="1" x14ac:dyDescent="0.25">
      <c r="B28" s="44">
        <f>'[1]Table 24'!A23</f>
        <v>20</v>
      </c>
      <c r="C28" s="49" t="str">
        <f>'[1]Table 24'!B23</f>
        <v>231U0063</v>
      </c>
      <c r="D28" s="83" t="str">
        <f>'[1]Table 24'!C23</f>
        <v>RAMIREZ MARTIN IRVING ISAI</v>
      </c>
      <c r="E28" s="84"/>
      <c r="F28" s="84"/>
      <c r="G28" s="84"/>
      <c r="H28" s="84"/>
      <c r="I28" s="84"/>
      <c r="J28" s="38">
        <v>95</v>
      </c>
      <c r="K28" s="38">
        <v>100</v>
      </c>
      <c r="L28" s="38"/>
      <c r="M28" s="38"/>
      <c r="N28" s="38"/>
      <c r="O28" s="38"/>
      <c r="P28" s="38"/>
      <c r="Q28" s="14">
        <f t="shared" ref="Q28:Q48" si="1">SUM(J28:P28)/7</f>
        <v>27.857142857142858</v>
      </c>
    </row>
    <row r="29" spans="2:17" ht="15" customHeight="1" x14ac:dyDescent="0.25">
      <c r="B29" s="44">
        <f>'[1]Table 24'!A24</f>
        <v>21</v>
      </c>
      <c r="C29" s="49" t="str">
        <f>'[1]Table 24'!B24</f>
        <v>231U0069</v>
      </c>
      <c r="D29" s="83" t="str">
        <f>'[1]Table 24'!C24</f>
        <v>RINCON TOTO MARTHA PATRICIA</v>
      </c>
      <c r="E29" s="84"/>
      <c r="F29" s="84"/>
      <c r="G29" s="84"/>
      <c r="H29" s="84"/>
      <c r="I29" s="84"/>
      <c r="J29" s="38">
        <v>83</v>
      </c>
      <c r="K29" s="38">
        <v>100</v>
      </c>
      <c r="L29" s="38"/>
      <c r="M29" s="38"/>
      <c r="N29" s="38"/>
      <c r="O29" s="38"/>
      <c r="P29" s="38"/>
      <c r="Q29" s="14">
        <f t="shared" si="1"/>
        <v>26.142857142857142</v>
      </c>
    </row>
    <row r="30" spans="2:17" ht="15" customHeight="1" x14ac:dyDescent="0.25">
      <c r="B30" s="44">
        <f>'[1]Table 24'!A25</f>
        <v>22</v>
      </c>
      <c r="C30" s="49" t="str">
        <f>'[1]Table 24'!B25</f>
        <v>211U0569</v>
      </c>
      <c r="D30" s="83" t="str">
        <f>'[1]Table 24'!C25</f>
        <v>RINCON ZAMUDIO JAVIER MANUEL</v>
      </c>
      <c r="E30" s="84"/>
      <c r="F30" s="84"/>
      <c r="G30" s="84"/>
      <c r="H30" s="84"/>
      <c r="I30" s="84"/>
      <c r="J30" s="38">
        <v>0</v>
      </c>
      <c r="K30" s="38">
        <v>70</v>
      </c>
      <c r="L30" s="38"/>
      <c r="M30" s="38"/>
      <c r="N30" s="38"/>
      <c r="O30" s="38"/>
      <c r="P30" s="38"/>
      <c r="Q30" s="14">
        <f t="shared" si="1"/>
        <v>10</v>
      </c>
    </row>
    <row r="31" spans="2:17" x14ac:dyDescent="0.25">
      <c r="B31" s="44">
        <f>'[1]Table 24'!A26</f>
        <v>23</v>
      </c>
      <c r="C31" s="49" t="str">
        <f>'[1]Table 24'!B26</f>
        <v>231U0070</v>
      </c>
      <c r="D31" s="83" t="str">
        <f>'[1]Table 24'!C26</f>
        <v>ROBERT GONZALEZ DANIELA</v>
      </c>
      <c r="E31" s="84"/>
      <c r="F31" s="84"/>
      <c r="G31" s="84"/>
      <c r="H31" s="84"/>
      <c r="I31" s="84"/>
      <c r="J31" s="38">
        <v>88</v>
      </c>
      <c r="K31" s="38">
        <v>100</v>
      </c>
      <c r="L31" s="38"/>
      <c r="M31" s="38"/>
      <c r="N31" s="38"/>
      <c r="O31" s="38"/>
      <c r="P31" s="38"/>
      <c r="Q31" s="14">
        <f t="shared" si="1"/>
        <v>26.857142857142858</v>
      </c>
    </row>
    <row r="32" spans="2:17" x14ac:dyDescent="0.25">
      <c r="B32" s="44">
        <f>'[1]Table 24'!A27</f>
        <v>24</v>
      </c>
      <c r="C32" s="49" t="str">
        <f>'[1]Table 24'!B27</f>
        <v>231U0075</v>
      </c>
      <c r="D32" s="83" t="str">
        <f>'[1]Table 24'!C27</f>
        <v>SOLANO CHAVEZ FERNANDO</v>
      </c>
      <c r="E32" s="84"/>
      <c r="F32" s="84"/>
      <c r="G32" s="84"/>
      <c r="H32" s="84"/>
      <c r="I32" s="84"/>
      <c r="J32" s="38">
        <v>88</v>
      </c>
      <c r="K32" s="38">
        <v>95</v>
      </c>
      <c r="L32" s="38"/>
      <c r="M32" s="38"/>
      <c r="N32" s="38"/>
      <c r="O32" s="38"/>
      <c r="P32" s="38"/>
      <c r="Q32" s="14">
        <f t="shared" si="1"/>
        <v>26.142857142857142</v>
      </c>
    </row>
    <row r="33" spans="2:17" x14ac:dyDescent="0.25">
      <c r="B33" s="44">
        <f>'[1]Table 24'!A28</f>
        <v>25</v>
      </c>
      <c r="C33" s="49" t="str">
        <f>'[1]Table 24'!B28</f>
        <v>231U0078</v>
      </c>
      <c r="D33" s="83" t="str">
        <f>'[1]Table 24'!C28</f>
        <v>VELASCO ALVAREZ CHELSEA NICOLE</v>
      </c>
      <c r="E33" s="84"/>
      <c r="F33" s="84"/>
      <c r="G33" s="84"/>
      <c r="H33" s="84"/>
      <c r="I33" s="84"/>
      <c r="J33" s="38">
        <v>90</v>
      </c>
      <c r="K33" s="38">
        <v>90</v>
      </c>
      <c r="L33" s="38"/>
      <c r="M33" s="38"/>
      <c r="N33" s="38"/>
      <c r="O33" s="38"/>
      <c r="P33" s="38"/>
      <c r="Q33" s="14">
        <f t="shared" si="1"/>
        <v>25.714285714285715</v>
      </c>
    </row>
    <row r="34" spans="2:17" x14ac:dyDescent="0.25">
      <c r="B34" s="44">
        <f>'[1]Table 24'!A29</f>
        <v>26</v>
      </c>
      <c r="C34" s="49" t="str">
        <f>'[1]Table 24'!B29</f>
        <v>231U0085</v>
      </c>
      <c r="D34" s="83" t="str">
        <f>'[1]Table 24'!C29</f>
        <v>XALA FISCAL JESSICA DEL CARMEN</v>
      </c>
      <c r="E34" s="84"/>
      <c r="F34" s="84"/>
      <c r="G34" s="84"/>
      <c r="H34" s="84"/>
      <c r="I34" s="84"/>
      <c r="J34" s="38">
        <v>88</v>
      </c>
      <c r="K34" s="38">
        <v>95</v>
      </c>
      <c r="L34" s="38"/>
      <c r="M34" s="38"/>
      <c r="N34" s="38"/>
      <c r="O34" s="38"/>
      <c r="P34" s="38"/>
      <c r="Q34" s="14">
        <f t="shared" si="1"/>
        <v>26.142857142857142</v>
      </c>
    </row>
    <row r="35" spans="2:17" x14ac:dyDescent="0.25">
      <c r="B35" s="44">
        <f>'102B T.E'!B35</f>
        <v>27</v>
      </c>
      <c r="C35" s="49" t="str">
        <f>'102B T.E'!C35</f>
        <v>231U0130</v>
      </c>
      <c r="D35" s="104"/>
      <c r="E35" s="105"/>
      <c r="F35" s="105"/>
      <c r="G35" s="105"/>
      <c r="H35" s="105"/>
      <c r="I35" s="106"/>
      <c r="J35" s="38"/>
      <c r="K35" s="38"/>
      <c r="L35" s="38"/>
      <c r="M35" s="38"/>
      <c r="N35" s="38"/>
      <c r="O35" s="38"/>
      <c r="P35" s="38"/>
      <c r="Q35" s="14">
        <f t="shared" si="1"/>
        <v>0</v>
      </c>
    </row>
    <row r="36" spans="2:17" x14ac:dyDescent="0.25">
      <c r="B36" s="44">
        <f>'102B T.E'!B36</f>
        <v>28</v>
      </c>
      <c r="C36" s="49" t="str">
        <f>'102B T.E'!C36</f>
        <v>231U0132</v>
      </c>
      <c r="D36" s="104"/>
      <c r="E36" s="105"/>
      <c r="F36" s="105"/>
      <c r="G36" s="105"/>
      <c r="H36" s="105"/>
      <c r="I36" s="106"/>
      <c r="J36" s="38"/>
      <c r="K36" s="38"/>
      <c r="L36" s="38"/>
      <c r="M36" s="38"/>
      <c r="N36" s="38"/>
      <c r="O36" s="38"/>
      <c r="P36" s="38"/>
      <c r="Q36" s="14">
        <f t="shared" si="1"/>
        <v>0</v>
      </c>
    </row>
    <row r="37" spans="2:17" x14ac:dyDescent="0.25">
      <c r="B37" s="44">
        <f>'102B T.E'!B37</f>
        <v>29</v>
      </c>
      <c r="C37" s="49" t="str">
        <f>'102B T.E'!C37</f>
        <v>231U0663</v>
      </c>
      <c r="D37" s="104"/>
      <c r="E37" s="105"/>
      <c r="F37" s="105"/>
      <c r="G37" s="105"/>
      <c r="H37" s="105"/>
      <c r="I37" s="106"/>
      <c r="J37" s="38"/>
      <c r="K37" s="38"/>
      <c r="L37" s="38"/>
      <c r="M37" s="38"/>
      <c r="N37" s="38"/>
      <c r="O37" s="38"/>
      <c r="P37" s="38"/>
      <c r="Q37" s="14">
        <f t="shared" si="1"/>
        <v>0</v>
      </c>
    </row>
    <row r="38" spans="2:17" x14ac:dyDescent="0.25">
      <c r="B38" s="44">
        <f>'102B T.E'!B38</f>
        <v>30</v>
      </c>
      <c r="C38" s="49" t="str">
        <f>'102B T.E'!C38</f>
        <v>231U0134</v>
      </c>
      <c r="D38" s="104"/>
      <c r="E38" s="105"/>
      <c r="F38" s="105"/>
      <c r="G38" s="105"/>
      <c r="H38" s="105"/>
      <c r="I38" s="106"/>
      <c r="J38" s="38"/>
      <c r="K38" s="38"/>
      <c r="L38" s="38"/>
      <c r="M38" s="38"/>
      <c r="N38" s="38"/>
      <c r="O38" s="38"/>
      <c r="P38" s="38"/>
      <c r="Q38" s="14">
        <f t="shared" si="1"/>
        <v>0</v>
      </c>
    </row>
    <row r="39" spans="2:17" x14ac:dyDescent="0.25">
      <c r="B39" s="44">
        <f>'102B T.E'!B39</f>
        <v>31</v>
      </c>
      <c r="C39" s="49" t="str">
        <f>'102B T.E'!C39</f>
        <v>231U0612</v>
      </c>
      <c r="D39" s="104"/>
      <c r="E39" s="105"/>
      <c r="F39" s="105"/>
      <c r="G39" s="105"/>
      <c r="H39" s="105"/>
      <c r="I39" s="106"/>
      <c r="J39" s="38"/>
      <c r="K39" s="38"/>
      <c r="L39" s="38"/>
      <c r="M39" s="38"/>
      <c r="N39" s="38"/>
      <c r="O39" s="38"/>
      <c r="P39" s="38"/>
      <c r="Q39" s="14">
        <f t="shared" si="1"/>
        <v>0</v>
      </c>
    </row>
    <row r="40" spans="2:17" x14ac:dyDescent="0.25">
      <c r="B40" s="46">
        <f>'102B T.E'!B40</f>
        <v>32</v>
      </c>
      <c r="C40" s="49"/>
      <c r="D40" s="104"/>
      <c r="E40" s="105"/>
      <c r="F40" s="105"/>
      <c r="G40" s="105"/>
      <c r="H40" s="105"/>
      <c r="I40" s="106"/>
      <c r="J40" s="38"/>
      <c r="K40" s="38"/>
      <c r="L40" s="38"/>
      <c r="M40" s="38"/>
      <c r="N40" s="38"/>
      <c r="O40" s="38"/>
      <c r="P40" s="38"/>
      <c r="Q40" s="14">
        <f t="shared" si="1"/>
        <v>0</v>
      </c>
    </row>
    <row r="41" spans="2:17" x14ac:dyDescent="0.25">
      <c r="B41" s="46">
        <f>'102B T.E'!B41</f>
        <v>33</v>
      </c>
      <c r="C41" s="49"/>
      <c r="D41" s="107"/>
      <c r="E41" s="108"/>
      <c r="F41" s="108"/>
      <c r="G41" s="108"/>
      <c r="H41" s="108"/>
      <c r="I41" s="109"/>
      <c r="J41" s="38"/>
      <c r="K41" s="38"/>
      <c r="L41" s="38"/>
      <c r="M41" s="38"/>
      <c r="N41" s="38"/>
      <c r="O41" s="38"/>
      <c r="P41" s="38"/>
      <c r="Q41" s="14">
        <f t="shared" si="1"/>
        <v>0</v>
      </c>
    </row>
    <row r="42" spans="2:17" x14ac:dyDescent="0.25">
      <c r="B42" s="46">
        <f>'102B T.E'!B42</f>
        <v>34</v>
      </c>
      <c r="C42" s="49"/>
      <c r="D42" s="107"/>
      <c r="E42" s="108"/>
      <c r="F42" s="108"/>
      <c r="G42" s="108"/>
      <c r="H42" s="108"/>
      <c r="I42" s="109"/>
      <c r="J42" s="38"/>
      <c r="K42" s="38"/>
      <c r="L42" s="38"/>
      <c r="M42" s="38"/>
      <c r="N42" s="38"/>
      <c r="O42" s="38"/>
      <c r="P42" s="38"/>
      <c r="Q42" s="14">
        <f t="shared" si="1"/>
        <v>0</v>
      </c>
    </row>
    <row r="43" spans="2:17" x14ac:dyDescent="0.25">
      <c r="B43" s="31">
        <f t="shared" ref="B43:B53" si="2">B42+1</f>
        <v>35</v>
      </c>
      <c r="C43" s="40"/>
      <c r="D43" s="101"/>
      <c r="E43" s="102"/>
      <c r="F43" s="102"/>
      <c r="G43" s="102"/>
      <c r="H43" s="102"/>
      <c r="I43" s="103"/>
      <c r="J43" s="38"/>
      <c r="K43" s="38"/>
      <c r="L43" s="38"/>
      <c r="M43" s="38"/>
      <c r="N43" s="38"/>
      <c r="O43" s="38"/>
      <c r="P43" s="38"/>
      <c r="Q43" s="14">
        <f t="shared" si="1"/>
        <v>0</v>
      </c>
    </row>
    <row r="44" spans="2:17" x14ac:dyDescent="0.25">
      <c r="B44" s="31">
        <f t="shared" si="2"/>
        <v>36</v>
      </c>
      <c r="C44" s="40"/>
      <c r="D44" s="101"/>
      <c r="E44" s="102"/>
      <c r="F44" s="102"/>
      <c r="G44" s="102"/>
      <c r="H44" s="102"/>
      <c r="I44" s="103"/>
      <c r="J44" s="38"/>
      <c r="K44" s="38"/>
      <c r="L44" s="38"/>
      <c r="M44" s="38"/>
      <c r="N44" s="38"/>
      <c r="O44" s="38"/>
      <c r="P44" s="38"/>
      <c r="Q44" s="14">
        <f t="shared" si="1"/>
        <v>0</v>
      </c>
    </row>
    <row r="45" spans="2:17" x14ac:dyDescent="0.25">
      <c r="B45" s="31">
        <f t="shared" si="2"/>
        <v>37</v>
      </c>
      <c r="C45" s="9"/>
      <c r="D45" s="101"/>
      <c r="E45" s="102"/>
      <c r="F45" s="102"/>
      <c r="G45" s="102"/>
      <c r="H45" s="102"/>
      <c r="I45" s="103"/>
      <c r="J45" s="38"/>
      <c r="K45" s="38"/>
      <c r="L45" s="38"/>
      <c r="M45" s="38"/>
      <c r="N45" s="38"/>
      <c r="O45" s="38"/>
      <c r="P45" s="38"/>
      <c r="Q45" s="14">
        <f t="shared" si="1"/>
        <v>0</v>
      </c>
    </row>
    <row r="46" spans="2:17" x14ac:dyDescent="0.25">
      <c r="B46" s="31">
        <f t="shared" si="2"/>
        <v>38</v>
      </c>
      <c r="C46" s="9"/>
      <c r="D46" s="101"/>
      <c r="E46" s="102"/>
      <c r="F46" s="102"/>
      <c r="G46" s="102"/>
      <c r="H46" s="102"/>
      <c r="I46" s="103"/>
      <c r="J46" s="38"/>
      <c r="K46" s="38"/>
      <c r="L46" s="38"/>
      <c r="M46" s="38"/>
      <c r="N46" s="38"/>
      <c r="O46" s="38"/>
      <c r="P46" s="38"/>
      <c r="Q46" s="14">
        <f t="shared" si="1"/>
        <v>0</v>
      </c>
    </row>
    <row r="47" spans="2:17" x14ac:dyDescent="0.25">
      <c r="B47" s="31">
        <f t="shared" si="2"/>
        <v>39</v>
      </c>
      <c r="C47" s="9"/>
      <c r="D47" s="101"/>
      <c r="E47" s="102"/>
      <c r="F47" s="102"/>
      <c r="G47" s="102"/>
      <c r="H47" s="102"/>
      <c r="I47" s="103"/>
      <c r="J47" s="38"/>
      <c r="K47" s="38"/>
      <c r="L47" s="38"/>
      <c r="M47" s="38"/>
      <c r="N47" s="38"/>
      <c r="O47" s="38"/>
      <c r="P47" s="38"/>
      <c r="Q47" s="14">
        <f t="shared" si="1"/>
        <v>0</v>
      </c>
    </row>
    <row r="48" spans="2:17" x14ac:dyDescent="0.25">
      <c r="B48" s="31">
        <f t="shared" si="2"/>
        <v>40</v>
      </c>
      <c r="C48" s="9"/>
      <c r="D48" s="101"/>
      <c r="E48" s="102"/>
      <c r="F48" s="102"/>
      <c r="G48" s="102"/>
      <c r="H48" s="102"/>
      <c r="I48" s="103"/>
      <c r="J48" s="38"/>
      <c r="K48" s="38"/>
      <c r="L48" s="38"/>
      <c r="M48" s="38"/>
      <c r="N48" s="38"/>
      <c r="O48" s="38"/>
      <c r="P48" s="38"/>
      <c r="Q48" s="14">
        <f t="shared" si="1"/>
        <v>0</v>
      </c>
    </row>
    <row r="49" spans="2:17" x14ac:dyDescent="0.25">
      <c r="B49" s="31">
        <f t="shared" si="2"/>
        <v>41</v>
      </c>
      <c r="C49" s="9"/>
      <c r="D49" s="101"/>
      <c r="E49" s="102"/>
      <c r="F49" s="102"/>
      <c r="G49" s="102"/>
      <c r="H49" s="102"/>
      <c r="I49" s="103"/>
      <c r="J49" s="38"/>
      <c r="K49" s="38"/>
      <c r="L49" s="38"/>
      <c r="M49" s="38"/>
      <c r="N49" s="38"/>
      <c r="O49" s="38"/>
      <c r="P49" s="38"/>
      <c r="Q49" s="14">
        <f>SUM(J49:P49)/7</f>
        <v>0</v>
      </c>
    </row>
    <row r="50" spans="2:17" x14ac:dyDescent="0.25">
      <c r="B50" s="31">
        <f t="shared" si="2"/>
        <v>42</v>
      </c>
      <c r="C50" s="9"/>
      <c r="D50" s="101"/>
      <c r="E50" s="102"/>
      <c r="F50" s="102"/>
      <c r="G50" s="102"/>
      <c r="H50" s="102"/>
      <c r="I50" s="103"/>
      <c r="J50" s="38"/>
      <c r="K50" s="38"/>
      <c r="L50" s="38"/>
      <c r="M50" s="38"/>
      <c r="N50" s="38"/>
      <c r="O50" s="38"/>
      <c r="P50" s="38"/>
      <c r="Q50" s="14">
        <f>SUM(J50:P50)/7</f>
        <v>0</v>
      </c>
    </row>
    <row r="51" spans="2:17" x14ac:dyDescent="0.25">
      <c r="B51" s="31">
        <f t="shared" si="2"/>
        <v>43</v>
      </c>
      <c r="C51" s="9"/>
      <c r="D51" s="101"/>
      <c r="E51" s="102"/>
      <c r="F51" s="102"/>
      <c r="G51" s="102"/>
      <c r="H51" s="102"/>
      <c r="I51" s="103"/>
      <c r="J51" s="38"/>
      <c r="K51" s="38"/>
      <c r="L51" s="38"/>
      <c r="M51" s="38"/>
      <c r="N51" s="38"/>
      <c r="O51" s="38"/>
      <c r="P51" s="38"/>
      <c r="Q51" s="14">
        <f>SUM(J51:P51)/7</f>
        <v>0</v>
      </c>
    </row>
    <row r="52" spans="2:17" x14ac:dyDescent="0.25">
      <c r="B52" s="31">
        <f>B51+1</f>
        <v>44</v>
      </c>
      <c r="C52" s="9"/>
      <c r="D52" s="55"/>
      <c r="E52" s="55"/>
      <c r="F52" s="55"/>
      <c r="G52" s="55"/>
      <c r="H52" s="55"/>
      <c r="I52" s="55"/>
      <c r="J52" s="38"/>
      <c r="K52" s="38"/>
      <c r="L52" s="38"/>
      <c r="M52" s="38"/>
      <c r="N52" s="38"/>
      <c r="O52" s="38"/>
      <c r="P52" s="38"/>
      <c r="Q52" s="14">
        <f>SUM(J52:P52)/7</f>
        <v>0</v>
      </c>
    </row>
    <row r="53" spans="2:17" x14ac:dyDescent="0.25">
      <c r="B53" s="31">
        <f t="shared" si="2"/>
        <v>45</v>
      </c>
      <c r="C53" s="39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54"/>
      <c r="D54" s="54"/>
      <c r="E54" s="34"/>
      <c r="H54" s="78" t="s">
        <v>19</v>
      </c>
      <c r="I54" s="78"/>
      <c r="J54" s="36">
        <f t="shared" ref="J54:P54" si="3">COUNTIF(J9:J53,"&gt;=70")</f>
        <v>24</v>
      </c>
      <c r="K54" s="36">
        <f t="shared" si="3"/>
        <v>25</v>
      </c>
      <c r="L54" s="36">
        <f t="shared" si="3"/>
        <v>0</v>
      </c>
      <c r="M54" s="36">
        <f t="shared" si="3"/>
        <v>0</v>
      </c>
      <c r="N54" s="36">
        <f t="shared" si="3"/>
        <v>0</v>
      </c>
      <c r="O54" s="36">
        <f t="shared" si="3"/>
        <v>0</v>
      </c>
      <c r="P54" s="36">
        <f t="shared" si="3"/>
        <v>0</v>
      </c>
      <c r="Q54" s="27">
        <f>COUNTIF(Q9:Q48,"&gt;=70")</f>
        <v>0</v>
      </c>
    </row>
    <row r="55" spans="2:17" x14ac:dyDescent="0.25">
      <c r="C55" s="54"/>
      <c r="D55" s="54"/>
      <c r="E55" s="21"/>
      <c r="H55" s="79" t="s">
        <v>20</v>
      </c>
      <c r="I55" s="79"/>
      <c r="J55" s="37">
        <f t="shared" ref="J55:Q55" si="4">COUNTIF(J9:J53,"&lt;70")</f>
        <v>2</v>
      </c>
      <c r="K55" s="37">
        <f t="shared" si="4"/>
        <v>1</v>
      </c>
      <c r="L55" s="37">
        <f t="shared" si="4"/>
        <v>19</v>
      </c>
      <c r="M55" s="37">
        <f t="shared" si="4"/>
        <v>19</v>
      </c>
      <c r="N55" s="37">
        <f t="shared" si="4"/>
        <v>19</v>
      </c>
      <c r="O55" s="37">
        <f t="shared" si="4"/>
        <v>19</v>
      </c>
      <c r="P55" s="37">
        <f t="shared" si="4"/>
        <v>19</v>
      </c>
      <c r="Q55" s="37">
        <f t="shared" si="4"/>
        <v>45</v>
      </c>
    </row>
    <row r="56" spans="2:17" x14ac:dyDescent="0.25">
      <c r="C56" s="54"/>
      <c r="D56" s="54"/>
      <c r="E56" s="54"/>
      <c r="H56" s="79" t="s">
        <v>21</v>
      </c>
      <c r="I56" s="79"/>
      <c r="J56" s="37">
        <f t="shared" ref="J56:Q56" si="5">COUNT(J9:J53)</f>
        <v>26</v>
      </c>
      <c r="K56" s="37">
        <f t="shared" si="5"/>
        <v>26</v>
      </c>
      <c r="L56" s="37">
        <f t="shared" si="5"/>
        <v>19</v>
      </c>
      <c r="M56" s="37">
        <f t="shared" si="5"/>
        <v>19</v>
      </c>
      <c r="N56" s="37">
        <f t="shared" si="5"/>
        <v>19</v>
      </c>
      <c r="O56" s="37">
        <f t="shared" si="5"/>
        <v>19</v>
      </c>
      <c r="P56" s="37">
        <f t="shared" si="5"/>
        <v>19</v>
      </c>
      <c r="Q56" s="37">
        <f t="shared" si="5"/>
        <v>45</v>
      </c>
    </row>
    <row r="57" spans="2:17" x14ac:dyDescent="0.25">
      <c r="C57" s="54"/>
      <c r="D57" s="54"/>
      <c r="E57" s="34"/>
      <c r="F57" s="12"/>
      <c r="H57" s="80" t="s">
        <v>16</v>
      </c>
      <c r="I57" s="80"/>
      <c r="J57" s="25">
        <f>J54/J56</f>
        <v>0.92307692307692313</v>
      </c>
      <c r="K57" s="26">
        <f t="shared" ref="K57:Q57" si="6">K54/K56</f>
        <v>0.96153846153846156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54"/>
      <c r="D58" s="54"/>
      <c r="E58" s="34"/>
      <c r="F58" s="12"/>
      <c r="H58" s="80" t="s">
        <v>17</v>
      </c>
      <c r="I58" s="80"/>
      <c r="J58" s="25">
        <f>J55/J56</f>
        <v>7.6923076923076927E-2</v>
      </c>
      <c r="K58" s="25">
        <f t="shared" ref="K58:Q58" si="7">K55/K56</f>
        <v>3.8461538461538464E-2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54"/>
      <c r="D59" s="54"/>
      <c r="E59" s="21"/>
      <c r="F59" s="12"/>
    </row>
    <row r="60" spans="2:17" x14ac:dyDescent="0.25">
      <c r="C60" s="34"/>
      <c r="D60" s="34"/>
      <c r="E60" s="21"/>
      <c r="F60" s="12"/>
    </row>
    <row r="61" spans="2:17" x14ac:dyDescent="0.25">
      <c r="J61" s="81"/>
      <c r="K61" s="81"/>
      <c r="L61" s="81"/>
      <c r="M61" s="81"/>
      <c r="N61" s="81"/>
      <c r="O61" s="81"/>
      <c r="P61" s="81"/>
    </row>
    <row r="62" spans="2:17" x14ac:dyDescent="0.25">
      <c r="J62" s="74" t="s">
        <v>18</v>
      </c>
      <c r="K62" s="74"/>
      <c r="L62" s="74"/>
      <c r="M62" s="74"/>
      <c r="N62" s="74"/>
      <c r="O62" s="74"/>
      <c r="P62" s="74"/>
    </row>
  </sheetData>
  <mergeCells count="67">
    <mergeCell ref="C59:D59"/>
    <mergeCell ref="J61:P61"/>
    <mergeCell ref="J62:P62"/>
    <mergeCell ref="D37:I37"/>
    <mergeCell ref="D36:I36"/>
    <mergeCell ref="C56:E56"/>
    <mergeCell ref="H56:I56"/>
    <mergeCell ref="C57:D57"/>
    <mergeCell ref="H57:I57"/>
    <mergeCell ref="C58:D58"/>
    <mergeCell ref="H58:I58"/>
    <mergeCell ref="D53:I53"/>
    <mergeCell ref="C54:D54"/>
    <mergeCell ref="H54:I54"/>
    <mergeCell ref="C55:D55"/>
    <mergeCell ref="H55:I55"/>
    <mergeCell ref="D48:I48"/>
    <mergeCell ref="D49:I49"/>
    <mergeCell ref="D50:I50"/>
    <mergeCell ref="D51:I51"/>
    <mergeCell ref="D52:I52"/>
    <mergeCell ref="D35:I35"/>
    <mergeCell ref="D43:I43"/>
    <mergeCell ref="D44:I44"/>
    <mergeCell ref="D45:I45"/>
    <mergeCell ref="D46:I46"/>
    <mergeCell ref="D47:I47"/>
    <mergeCell ref="D38:I38"/>
    <mergeCell ref="D39:I39"/>
    <mergeCell ref="D40:I40"/>
    <mergeCell ref="D41:I41"/>
    <mergeCell ref="D42:I42"/>
    <mergeCell ref="D33:I33"/>
    <mergeCell ref="D34:I34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5:I25"/>
    <mergeCell ref="D23:I23"/>
    <mergeCell ref="D14:I14"/>
    <mergeCell ref="D15:I15"/>
    <mergeCell ref="D16:I16"/>
    <mergeCell ref="D17:I17"/>
    <mergeCell ref="D18:I18"/>
    <mergeCell ref="D30:I30"/>
    <mergeCell ref="D31:I31"/>
    <mergeCell ref="D32:I32"/>
    <mergeCell ref="D26:I26"/>
    <mergeCell ref="D27:I27"/>
    <mergeCell ref="D28:I28"/>
    <mergeCell ref="D29:I2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4"/>
  <sheetViews>
    <sheetView zoomScale="110" zoomScaleNormal="141" workbookViewId="0">
      <selection activeCell="M4" sqref="M4:N4"/>
    </sheetView>
  </sheetViews>
  <sheetFormatPr baseColWidth="10" defaultRowHeight="15" x14ac:dyDescent="0.25"/>
  <cols>
    <col min="1" max="1" width="6.140625" customWidth="1"/>
    <col min="3" max="3" width="35.85546875" customWidth="1"/>
    <col min="4" max="4" width="0.28515625" hidden="1" customWidth="1"/>
    <col min="5" max="7" width="11.42578125" hidden="1" customWidth="1"/>
    <col min="8" max="8" width="21.28515625" hidden="1" customWidth="1"/>
    <col min="9" max="9" width="10.7109375" customWidth="1"/>
    <col min="10" max="10" width="7.42578125" customWidth="1"/>
    <col min="11" max="11" width="8.140625" customWidth="1"/>
    <col min="12" max="12" width="7.42578125" customWidth="1"/>
    <col min="13" max="13" width="6.28515625" customWidth="1"/>
    <col min="14" max="14" width="8" customWidth="1"/>
    <col min="15" max="15" width="7.7109375" customWidth="1"/>
  </cols>
  <sheetData>
    <row r="2" spans="1:16" ht="15.75" x14ac:dyDescent="0.25">
      <c r="A2" s="61" t="s">
        <v>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2"/>
    </row>
    <row r="3" spans="1:16" x14ac:dyDescent="0.25">
      <c r="B3" s="77" t="s">
        <v>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35"/>
    </row>
    <row r="4" spans="1:16" x14ac:dyDescent="0.25">
      <c r="B4" t="s">
        <v>0</v>
      </c>
      <c r="C4" s="82" t="s">
        <v>34</v>
      </c>
      <c r="D4" s="82"/>
      <c r="E4" s="82"/>
      <c r="F4" s="82"/>
      <c r="H4" t="s">
        <v>1</v>
      </c>
      <c r="I4" s="65" t="s">
        <v>36</v>
      </c>
      <c r="J4" s="65"/>
      <c r="L4" t="s">
        <v>2</v>
      </c>
      <c r="M4" s="66">
        <v>45231</v>
      </c>
      <c r="N4" s="66"/>
    </row>
    <row r="5" spans="1:16" x14ac:dyDescent="0.25">
      <c r="C5" s="6"/>
      <c r="D5" s="6"/>
      <c r="E5" s="6"/>
      <c r="F5" s="6"/>
    </row>
    <row r="6" spans="1:16" x14ac:dyDescent="0.25">
      <c r="B6" t="s">
        <v>3</v>
      </c>
      <c r="C6" s="65" t="s">
        <v>30</v>
      </c>
      <c r="D6" s="65"/>
      <c r="E6" s="65"/>
      <c r="F6" s="65"/>
      <c r="H6" s="75" t="s">
        <v>22</v>
      </c>
      <c r="I6" s="75"/>
      <c r="J6" s="65" t="s">
        <v>25</v>
      </c>
      <c r="K6" s="65"/>
      <c r="L6" s="65"/>
      <c r="M6" s="65"/>
      <c r="N6" s="65"/>
      <c r="O6" s="65"/>
    </row>
    <row r="8" spans="1:16" x14ac:dyDescent="0.25">
      <c r="A8" s="3" t="s">
        <v>4</v>
      </c>
      <c r="B8" s="3" t="s">
        <v>6</v>
      </c>
      <c r="C8" s="67" t="s">
        <v>5</v>
      </c>
      <c r="D8" s="67"/>
      <c r="E8" s="67"/>
      <c r="F8" s="67"/>
      <c r="G8" s="67"/>
      <c r="H8" s="67"/>
      <c r="I8" s="38" t="s">
        <v>7</v>
      </c>
      <c r="J8" s="38" t="s">
        <v>10</v>
      </c>
      <c r="K8" s="38" t="s">
        <v>11</v>
      </c>
      <c r="L8" s="38" t="s">
        <v>12</v>
      </c>
      <c r="M8" s="38" t="s">
        <v>13</v>
      </c>
      <c r="N8" s="38" t="s">
        <v>14</v>
      </c>
      <c r="O8" s="38" t="s">
        <v>15</v>
      </c>
      <c r="P8" s="13" t="s">
        <v>23</v>
      </c>
    </row>
    <row r="9" spans="1:16" x14ac:dyDescent="0.25">
      <c r="A9" s="44">
        <f>'[1]Table 29'!A4</f>
        <v>1</v>
      </c>
      <c r="B9" s="50" t="str">
        <f>'[1]Table 29'!B4</f>
        <v>231U0015</v>
      </c>
      <c r="C9" s="94" t="str">
        <f>'[1]Table 29'!C4</f>
        <v>BELLI ARRES LUIS MAURI</v>
      </c>
      <c r="D9" s="95"/>
      <c r="E9" s="95"/>
      <c r="F9" s="95"/>
      <c r="G9" s="95"/>
      <c r="H9" s="95"/>
      <c r="I9" s="38">
        <v>90</v>
      </c>
      <c r="J9" s="114">
        <v>70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14">
        <f>SUM(I9:M9)/5</f>
        <v>32</v>
      </c>
    </row>
    <row r="10" spans="1:16" x14ac:dyDescent="0.25">
      <c r="A10" s="44">
        <f>'[1]Table 29'!A5</f>
        <v>2</v>
      </c>
      <c r="B10" s="50" t="str">
        <f>'[1]Table 29'!B5</f>
        <v>231U0017</v>
      </c>
      <c r="C10" s="99" t="str">
        <f>'[1]Table 29'!C5</f>
        <v>BONOLA ALFONSO CRISTIAN DE JESUS</v>
      </c>
      <c r="D10" s="100"/>
      <c r="E10" s="100"/>
      <c r="F10" s="100"/>
      <c r="G10" s="100"/>
      <c r="H10" s="100"/>
      <c r="I10" s="52">
        <v>90</v>
      </c>
      <c r="J10" s="114">
        <v>70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14">
        <f t="shared" ref="P10:P27" si="0">SUM(I10:M10)/5</f>
        <v>32</v>
      </c>
    </row>
    <row r="11" spans="1:16" x14ac:dyDescent="0.25">
      <c r="A11" s="44">
        <f>'[1]Table 29'!A6</f>
        <v>3</v>
      </c>
      <c r="B11" s="50" t="str">
        <f>'[1]Table 29'!B6</f>
        <v>231U0020</v>
      </c>
      <c r="C11" s="94" t="str">
        <f>'[1]Table 29'!C6</f>
        <v>CABRERA BAPO MARIA JOSE</v>
      </c>
      <c r="D11" s="95"/>
      <c r="E11" s="95"/>
      <c r="F11" s="95"/>
      <c r="G11" s="95"/>
      <c r="H11" s="95"/>
      <c r="I11" s="38">
        <v>100</v>
      </c>
      <c r="J11" s="38">
        <v>100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14">
        <f t="shared" si="0"/>
        <v>40</v>
      </c>
    </row>
    <row r="12" spans="1:16" x14ac:dyDescent="0.25">
      <c r="A12" s="44">
        <f>'[1]Table 29'!A7</f>
        <v>4</v>
      </c>
      <c r="B12" s="50" t="str">
        <f>'[1]Table 29'!B7</f>
        <v>231U0028</v>
      </c>
      <c r="C12" s="94" t="str">
        <f>'[1]Table 29'!C7</f>
        <v>COUBERT JARAMILLO EMILY AYLIN</v>
      </c>
      <c r="D12" s="95"/>
      <c r="E12" s="95"/>
      <c r="F12" s="95"/>
      <c r="G12" s="95"/>
      <c r="H12" s="95"/>
      <c r="I12" s="38">
        <v>80</v>
      </c>
      <c r="J12" s="38">
        <v>90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14">
        <f t="shared" si="0"/>
        <v>34</v>
      </c>
    </row>
    <row r="13" spans="1:16" x14ac:dyDescent="0.25">
      <c r="A13" s="44">
        <f>'[1]Table 29'!A8</f>
        <v>5</v>
      </c>
      <c r="B13" s="50" t="str">
        <f>'[1]Table 29'!B8</f>
        <v>231U0664</v>
      </c>
      <c r="C13" s="94" t="str">
        <f>'[1]Table 29'!C8</f>
        <v>GONZALEZ ROBLES ADONAY VICENTE</v>
      </c>
      <c r="D13" s="95"/>
      <c r="E13" s="95"/>
      <c r="F13" s="95"/>
      <c r="G13" s="95"/>
      <c r="H13" s="95"/>
      <c r="I13" s="38">
        <v>95</v>
      </c>
      <c r="J13" s="38">
        <v>100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14">
        <f t="shared" si="0"/>
        <v>39</v>
      </c>
    </row>
    <row r="14" spans="1:16" x14ac:dyDescent="0.25">
      <c r="A14" s="44">
        <f>'[1]Table 29'!A9</f>
        <v>6</v>
      </c>
      <c r="B14" s="50" t="str">
        <f>'[1]Table 29'!B9</f>
        <v>231U0034</v>
      </c>
      <c r="C14" s="94" t="str">
        <f>'[1]Table 29'!C9</f>
        <v>GOXCON LARA ERIK EMANUEL</v>
      </c>
      <c r="D14" s="95"/>
      <c r="E14" s="95"/>
      <c r="F14" s="95"/>
      <c r="G14" s="95"/>
      <c r="H14" s="95"/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14">
        <f t="shared" si="0"/>
        <v>0</v>
      </c>
    </row>
    <row r="15" spans="1:16" x14ac:dyDescent="0.25">
      <c r="A15" s="44">
        <f>'[1]Table 29'!A10</f>
        <v>7</v>
      </c>
      <c r="B15" s="50" t="str">
        <f>'[1]Table 29'!B10</f>
        <v>231U0036</v>
      </c>
      <c r="C15" s="94" t="str">
        <f>'[1]Table 29'!C10</f>
        <v>HERNANDEZ URIBE REGINA DE LOS ANGELES</v>
      </c>
      <c r="D15" s="95"/>
      <c r="E15" s="95"/>
      <c r="F15" s="95"/>
      <c r="G15" s="95"/>
      <c r="H15" s="95"/>
      <c r="I15" s="38">
        <v>80</v>
      </c>
      <c r="J15" s="38">
        <v>100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14">
        <f t="shared" si="0"/>
        <v>36</v>
      </c>
    </row>
    <row r="16" spans="1:16" x14ac:dyDescent="0.25">
      <c r="A16" s="44">
        <f>'[1]Table 29'!A11</f>
        <v>8</v>
      </c>
      <c r="B16" s="50" t="str">
        <f>'[1]Table 29'!B11</f>
        <v>231U0037</v>
      </c>
      <c r="C16" s="85" t="str">
        <f>'[1]Table 29'!C11</f>
        <v>HERNÁNDEZ BARRITA SARA ANDREA</v>
      </c>
      <c r="D16" s="86"/>
      <c r="E16" s="86"/>
      <c r="F16" s="86"/>
      <c r="G16" s="86"/>
      <c r="H16" s="86"/>
      <c r="I16" s="38">
        <v>100</v>
      </c>
      <c r="J16" s="114">
        <v>70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14">
        <f t="shared" si="0"/>
        <v>34</v>
      </c>
    </row>
    <row r="17" spans="1:16" x14ac:dyDescent="0.25">
      <c r="A17" s="44">
        <f>'[1]Table 29'!A12</f>
        <v>9</v>
      </c>
      <c r="B17" s="50" t="str">
        <f>'[1]Table 29'!B12</f>
        <v>231U0038</v>
      </c>
      <c r="C17" s="99" t="str">
        <f>'[1]Table 29'!C12</f>
        <v>IXBA LAZCANO FELIPE</v>
      </c>
      <c r="D17" s="100"/>
      <c r="E17" s="100"/>
      <c r="F17" s="100"/>
      <c r="G17" s="100"/>
      <c r="H17" s="100"/>
      <c r="I17" s="52">
        <v>90</v>
      </c>
      <c r="J17" s="114">
        <v>70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14">
        <f t="shared" si="0"/>
        <v>32</v>
      </c>
    </row>
    <row r="18" spans="1:16" x14ac:dyDescent="0.25">
      <c r="A18" s="44">
        <f>'[1]Table 29'!A13</f>
        <v>10</v>
      </c>
      <c r="B18" s="50" t="str">
        <f>'[1]Table 29'!B13</f>
        <v>231U0046</v>
      </c>
      <c r="C18" s="96" t="str">
        <f>'[1]Table 29'!C13</f>
        <v>MARTÍNEZ BARCENAS EMMANUEL</v>
      </c>
      <c r="D18" s="97"/>
      <c r="E18" s="97"/>
      <c r="F18" s="97"/>
      <c r="G18" s="97"/>
      <c r="H18" s="98"/>
      <c r="I18" s="38">
        <v>90</v>
      </c>
      <c r="J18" s="38">
        <v>100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14">
        <f t="shared" si="0"/>
        <v>38</v>
      </c>
    </row>
    <row r="19" spans="1:16" x14ac:dyDescent="0.25">
      <c r="A19" s="44">
        <f>'[1]Table 29'!A14</f>
        <v>11</v>
      </c>
      <c r="B19" s="50" t="str">
        <f>'[1]Table 29'!B14</f>
        <v>231U0049</v>
      </c>
      <c r="C19" s="94" t="str">
        <f>'[1]Table 29'!C14</f>
        <v>MEZO XOLO JESUS ALBERTO</v>
      </c>
      <c r="D19" s="95"/>
      <c r="E19" s="95"/>
      <c r="F19" s="95"/>
      <c r="G19" s="95"/>
      <c r="H19" s="95"/>
      <c r="I19" s="38">
        <v>90</v>
      </c>
      <c r="J19" s="38">
        <v>90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14">
        <f t="shared" si="0"/>
        <v>36</v>
      </c>
    </row>
    <row r="20" spans="1:16" x14ac:dyDescent="0.25">
      <c r="A20" s="44">
        <f>'[1]Table 29'!A15</f>
        <v>12</v>
      </c>
      <c r="B20" s="50" t="str">
        <f>'[1]Table 29'!B15</f>
        <v>231U0050</v>
      </c>
      <c r="C20" s="94" t="str">
        <f>'[1]Table 29'!C15</f>
        <v>MIROS LUCHO BENITO</v>
      </c>
      <c r="D20" s="95"/>
      <c r="E20" s="95"/>
      <c r="F20" s="95"/>
      <c r="G20" s="95"/>
      <c r="H20" s="95"/>
      <c r="I20" s="38">
        <v>90</v>
      </c>
      <c r="J20" s="38">
        <v>100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14">
        <f t="shared" si="0"/>
        <v>38</v>
      </c>
    </row>
    <row r="21" spans="1:16" x14ac:dyDescent="0.25">
      <c r="A21" s="44">
        <f>'[1]Table 29'!A16</f>
        <v>13</v>
      </c>
      <c r="B21" s="50" t="str">
        <f>'[1]Table 29'!B16</f>
        <v>231U0052</v>
      </c>
      <c r="C21" s="94" t="str">
        <f>'[1]Table 29'!C16</f>
        <v>MÍNGUEZ RIVERA JACOB</v>
      </c>
      <c r="D21" s="95"/>
      <c r="E21" s="95"/>
      <c r="F21" s="95"/>
      <c r="G21" s="95"/>
      <c r="H21" s="95"/>
      <c r="I21" s="38">
        <v>70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14">
        <f t="shared" si="0"/>
        <v>14</v>
      </c>
    </row>
    <row r="22" spans="1:16" x14ac:dyDescent="0.25">
      <c r="A22" s="44">
        <f>'[1]Table 29'!A17</f>
        <v>14</v>
      </c>
      <c r="B22" s="50" t="str">
        <f>'[1]Table 29'!B17</f>
        <v>231U0056</v>
      </c>
      <c r="C22" s="99" t="str">
        <f>'[1]Table 29'!C17</f>
        <v>PIXTA BAXIN ANTONIO</v>
      </c>
      <c r="D22" s="100"/>
      <c r="E22" s="100"/>
      <c r="F22" s="100"/>
      <c r="G22" s="100"/>
      <c r="H22" s="100"/>
      <c r="I22" s="52">
        <v>90</v>
      </c>
      <c r="J22" s="114">
        <v>70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14">
        <f t="shared" si="0"/>
        <v>32</v>
      </c>
    </row>
    <row r="23" spans="1:16" x14ac:dyDescent="0.25">
      <c r="A23" s="44">
        <f>'[1]Table 29'!A18</f>
        <v>15</v>
      </c>
      <c r="B23" s="50" t="str">
        <f>'[1]Table 29'!B18</f>
        <v>231U0058</v>
      </c>
      <c r="C23" s="94" t="str">
        <f>'[1]Table 29'!C18</f>
        <v>POLITO IXTEPAN IVANA YAMILA</v>
      </c>
      <c r="D23" s="95"/>
      <c r="E23" s="95"/>
      <c r="F23" s="95"/>
      <c r="G23" s="95"/>
      <c r="H23" s="95"/>
      <c r="I23" s="38">
        <v>80</v>
      </c>
      <c r="J23" s="38">
        <v>70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14">
        <f t="shared" si="0"/>
        <v>30</v>
      </c>
    </row>
    <row r="24" spans="1:16" x14ac:dyDescent="0.25">
      <c r="A24" s="44">
        <f>'[1]Table 29'!A19</f>
        <v>16</v>
      </c>
      <c r="B24" s="50" t="str">
        <f>'[1]Table 29'!B19</f>
        <v>231U0061</v>
      </c>
      <c r="C24" s="94" t="str">
        <f>'[1]Table 29'!C19</f>
        <v>RAMIREZ ALEGRIA MARCO ANTONIO</v>
      </c>
      <c r="D24" s="95"/>
      <c r="E24" s="95"/>
      <c r="F24" s="95"/>
      <c r="G24" s="95"/>
      <c r="H24" s="95"/>
      <c r="I24" s="38">
        <v>90</v>
      </c>
      <c r="J24" s="114">
        <v>90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14">
        <f t="shared" si="0"/>
        <v>36</v>
      </c>
    </row>
    <row r="25" spans="1:16" x14ac:dyDescent="0.25">
      <c r="A25" s="44">
        <f>'[1]Table 29'!A20</f>
        <v>17</v>
      </c>
      <c r="B25" s="50" t="str">
        <f>'[1]Table 29'!B20</f>
        <v>231U0065</v>
      </c>
      <c r="C25" s="94" t="str">
        <f>'[1]Table 29'!C20</f>
        <v>REYES CAIXBA ALESSANDRO</v>
      </c>
      <c r="D25" s="95"/>
      <c r="E25" s="95"/>
      <c r="F25" s="95"/>
      <c r="G25" s="95"/>
      <c r="H25" s="95"/>
      <c r="I25" s="38">
        <v>80</v>
      </c>
      <c r="J25" s="38">
        <v>90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14">
        <f t="shared" si="0"/>
        <v>34</v>
      </c>
    </row>
    <row r="26" spans="1:16" x14ac:dyDescent="0.25">
      <c r="A26" s="44">
        <f>'[1]Table 29'!A21</f>
        <v>18</v>
      </c>
      <c r="B26" s="50" t="str">
        <f>'[1]Table 29'!B21</f>
        <v>231U0067</v>
      </c>
      <c r="C26" s="94" t="str">
        <f>'[1]Table 29'!C21</f>
        <v>REYES MENDOZA SANTIAGO DE JESÚS</v>
      </c>
      <c r="D26" s="95"/>
      <c r="E26" s="95"/>
      <c r="F26" s="95"/>
      <c r="G26" s="95"/>
      <c r="H26" s="95"/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14">
        <f t="shared" si="0"/>
        <v>0</v>
      </c>
    </row>
    <row r="27" spans="1:16" x14ac:dyDescent="0.25">
      <c r="A27" s="44">
        <f>'[1]Table 29'!A22</f>
        <v>19</v>
      </c>
      <c r="B27" s="51" t="str">
        <f>'[1]Table 29'!B22</f>
        <v>231U0073</v>
      </c>
      <c r="C27" s="94" t="str">
        <f>'[1]Table 29'!C22</f>
        <v>SANCHEZ MULATO MIGUEL ANGEL</v>
      </c>
      <c r="D27" s="95"/>
      <c r="E27" s="95"/>
      <c r="F27" s="95"/>
      <c r="G27" s="95"/>
      <c r="H27" s="95"/>
      <c r="I27" s="38">
        <v>80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14">
        <f t="shared" si="0"/>
        <v>16</v>
      </c>
    </row>
    <row r="28" spans="1:16" x14ac:dyDescent="0.25">
      <c r="A28" s="44">
        <f>'[1]Table 29'!A23</f>
        <v>20</v>
      </c>
      <c r="B28" s="49" t="str">
        <f>'[1]Table 29'!B23</f>
        <v>231U0074</v>
      </c>
      <c r="C28" s="83" t="str">
        <f>'[1]Table 29'!C23</f>
        <v>SANCHEZ SINTA FLORISSA</v>
      </c>
      <c r="D28" s="84"/>
      <c r="E28" s="84"/>
      <c r="F28" s="84"/>
      <c r="G28" s="84"/>
      <c r="H28" s="84"/>
      <c r="I28" s="38">
        <v>70</v>
      </c>
      <c r="J28" s="38">
        <v>90</v>
      </c>
      <c r="K28" s="38"/>
      <c r="L28" s="38"/>
      <c r="M28" s="38"/>
      <c r="N28" s="38"/>
      <c r="O28" s="38"/>
      <c r="P28" s="14">
        <f t="shared" ref="P28:P32" si="1">SUM(I28:O28)/7</f>
        <v>22.857142857142858</v>
      </c>
    </row>
    <row r="29" spans="1:16" x14ac:dyDescent="0.25">
      <c r="A29" s="44">
        <f>'[1]Table 29'!A24</f>
        <v>21</v>
      </c>
      <c r="B29" s="49" t="str">
        <f>'[1]Table 29'!B24</f>
        <v>231U0077</v>
      </c>
      <c r="C29" s="83" t="str">
        <f>'[1]Table 29'!C24</f>
        <v>TON LOPEZ MARIA FERNANDA</v>
      </c>
      <c r="D29" s="84"/>
      <c r="E29" s="84"/>
      <c r="F29" s="84"/>
      <c r="G29" s="84"/>
      <c r="H29" s="84"/>
      <c r="I29" s="38">
        <v>100</v>
      </c>
      <c r="J29" s="38">
        <v>100</v>
      </c>
      <c r="K29" s="38"/>
      <c r="L29" s="38"/>
      <c r="M29" s="38"/>
      <c r="N29" s="38"/>
      <c r="O29" s="38"/>
      <c r="P29" s="14">
        <f t="shared" si="1"/>
        <v>28.571428571428573</v>
      </c>
    </row>
    <row r="30" spans="1:16" x14ac:dyDescent="0.25">
      <c r="A30" s="44">
        <f>'[1]Table 29'!A25</f>
        <v>22</v>
      </c>
      <c r="B30" s="49" t="str">
        <f>'[1]Table 29'!B25</f>
        <v>231U0079</v>
      </c>
      <c r="C30" s="83" t="str">
        <f>'[1]Table 29'!C25</f>
        <v>VELASCO CATEMAXCA JESÚS</v>
      </c>
      <c r="D30" s="84"/>
      <c r="E30" s="84"/>
      <c r="F30" s="84"/>
      <c r="G30" s="84"/>
      <c r="H30" s="84"/>
      <c r="I30" s="38">
        <v>80</v>
      </c>
      <c r="J30" s="38">
        <v>90</v>
      </c>
      <c r="K30" s="38"/>
      <c r="L30" s="38"/>
      <c r="M30" s="38"/>
      <c r="N30" s="38"/>
      <c r="O30" s="38"/>
      <c r="P30" s="14">
        <f t="shared" si="1"/>
        <v>24.285714285714285</v>
      </c>
    </row>
    <row r="31" spans="1:16" x14ac:dyDescent="0.25">
      <c r="A31" s="44">
        <f>'[1]Table 29'!A26</f>
        <v>23</v>
      </c>
      <c r="B31" s="49" t="str">
        <f>'[1]Table 29'!B26</f>
        <v>231U0083</v>
      </c>
      <c r="C31" s="83" t="str">
        <f>'[1]Table 29'!C26</f>
        <v>VICENTE BONFIL CITLALI DEL CARMEN</v>
      </c>
      <c r="D31" s="84"/>
      <c r="E31" s="84"/>
      <c r="F31" s="84"/>
      <c r="G31" s="84"/>
      <c r="H31" s="84"/>
      <c r="I31" s="38">
        <v>100</v>
      </c>
      <c r="J31" s="38">
        <v>70</v>
      </c>
      <c r="K31" s="38"/>
      <c r="L31" s="38"/>
      <c r="M31" s="38"/>
      <c r="N31" s="38"/>
      <c r="O31" s="38"/>
      <c r="P31" s="14">
        <f t="shared" si="1"/>
        <v>24.285714285714285</v>
      </c>
    </row>
    <row r="32" spans="1:16" x14ac:dyDescent="0.25">
      <c r="A32" s="44"/>
      <c r="B32" s="49"/>
      <c r="C32" s="83"/>
      <c r="D32" s="84"/>
      <c r="E32" s="84"/>
      <c r="F32" s="84"/>
      <c r="G32" s="84"/>
      <c r="H32" s="84"/>
      <c r="I32" s="38"/>
      <c r="J32" s="38">
        <f>SUM(J9:J31)</f>
        <v>1630</v>
      </c>
      <c r="K32" s="38"/>
      <c r="L32" s="38"/>
      <c r="M32" s="38"/>
      <c r="N32" s="38"/>
      <c r="O32" s="38"/>
      <c r="P32" s="14">
        <f t="shared" si="1"/>
        <v>232.85714285714286</v>
      </c>
    </row>
    <row r="33" spans="1:16" x14ac:dyDescent="0.25">
      <c r="A33" s="31"/>
      <c r="B33" s="9"/>
      <c r="C33" s="55"/>
      <c r="D33" s="55"/>
      <c r="E33" s="55"/>
      <c r="F33" s="55"/>
      <c r="G33" s="55"/>
      <c r="H33" s="55"/>
      <c r="I33" s="38"/>
      <c r="J33" s="38"/>
      <c r="K33" s="38"/>
      <c r="L33" s="38"/>
      <c r="M33" s="38"/>
      <c r="N33" s="38"/>
      <c r="O33" s="38"/>
      <c r="P33" s="14">
        <f>SUM(I33:O33)/7</f>
        <v>0</v>
      </c>
    </row>
    <row r="34" spans="1:16" x14ac:dyDescent="0.25">
      <c r="A34" s="31"/>
      <c r="B34" s="9"/>
      <c r="C34" s="55"/>
      <c r="D34" s="55"/>
      <c r="E34" s="55"/>
      <c r="F34" s="55"/>
      <c r="G34" s="55"/>
      <c r="H34" s="55"/>
      <c r="I34" s="38"/>
      <c r="J34" s="38"/>
      <c r="K34" s="38"/>
      <c r="L34" s="38"/>
      <c r="M34" s="38"/>
      <c r="N34" s="38"/>
      <c r="O34" s="38"/>
      <c r="P34" s="14">
        <f>SUM(I34:O34)/7</f>
        <v>0</v>
      </c>
    </row>
    <row r="35" spans="1:16" x14ac:dyDescent="0.25">
      <c r="A35" s="31"/>
      <c r="B35" s="39"/>
      <c r="C35" s="56"/>
      <c r="D35" s="57"/>
      <c r="E35" s="57"/>
      <c r="F35" s="57"/>
      <c r="G35" s="57"/>
      <c r="H35" s="58"/>
      <c r="I35" s="3"/>
      <c r="J35" s="3"/>
      <c r="K35" s="3"/>
      <c r="L35" s="3"/>
      <c r="M35" s="3"/>
      <c r="N35" s="3"/>
      <c r="O35" s="3"/>
      <c r="P35" s="14">
        <f>SUM(I35:O35)/7</f>
        <v>0</v>
      </c>
    </row>
    <row r="36" spans="1:16" x14ac:dyDescent="0.25">
      <c r="B36" s="54"/>
      <c r="C36" s="54"/>
      <c r="D36" s="34"/>
      <c r="G36" s="78" t="s">
        <v>19</v>
      </c>
      <c r="H36" s="78"/>
      <c r="I36" s="36">
        <f t="shared" ref="I36:O36" si="2">COUNTIF(I9:I35,"&gt;=70")</f>
        <v>21</v>
      </c>
      <c r="J36" s="36">
        <f t="shared" si="2"/>
        <v>20</v>
      </c>
      <c r="K36" s="36">
        <f t="shared" si="2"/>
        <v>0</v>
      </c>
      <c r="L36" s="36">
        <f t="shared" si="2"/>
        <v>0</v>
      </c>
      <c r="M36" s="36">
        <f t="shared" si="2"/>
        <v>0</v>
      </c>
      <c r="N36" s="36">
        <f t="shared" si="2"/>
        <v>0</v>
      </c>
      <c r="O36" s="36">
        <f t="shared" si="2"/>
        <v>0</v>
      </c>
      <c r="P36" s="27">
        <f>COUNTIF(P9:P32,"&gt;=70")</f>
        <v>1</v>
      </c>
    </row>
    <row r="37" spans="1:16" x14ac:dyDescent="0.25">
      <c r="B37" s="54"/>
      <c r="C37" s="54"/>
      <c r="D37" s="21"/>
      <c r="G37" s="79" t="s">
        <v>20</v>
      </c>
      <c r="H37" s="79"/>
      <c r="I37" s="37">
        <f t="shared" ref="I37:P37" si="3">COUNTIF(I9:I35,"&lt;70")</f>
        <v>2</v>
      </c>
      <c r="J37" s="37">
        <f t="shared" si="3"/>
        <v>4</v>
      </c>
      <c r="K37" s="37">
        <f t="shared" si="3"/>
        <v>19</v>
      </c>
      <c r="L37" s="37">
        <f t="shared" si="3"/>
        <v>19</v>
      </c>
      <c r="M37" s="37">
        <f t="shared" si="3"/>
        <v>19</v>
      </c>
      <c r="N37" s="37">
        <f t="shared" si="3"/>
        <v>19</v>
      </c>
      <c r="O37" s="37">
        <f t="shared" si="3"/>
        <v>19</v>
      </c>
      <c r="P37" s="37">
        <f t="shared" si="3"/>
        <v>26</v>
      </c>
    </row>
    <row r="38" spans="1:16" x14ac:dyDescent="0.25">
      <c r="B38" s="54"/>
      <c r="C38" s="54"/>
      <c r="D38" s="54"/>
      <c r="G38" s="79" t="s">
        <v>21</v>
      </c>
      <c r="H38" s="79"/>
      <c r="I38" s="37">
        <f t="shared" ref="I38:P38" si="4">COUNT(I9:I35)</f>
        <v>23</v>
      </c>
      <c r="J38" s="37">
        <f t="shared" si="4"/>
        <v>24</v>
      </c>
      <c r="K38" s="37">
        <f t="shared" si="4"/>
        <v>19</v>
      </c>
      <c r="L38" s="37">
        <f t="shared" si="4"/>
        <v>19</v>
      </c>
      <c r="M38" s="37">
        <f t="shared" si="4"/>
        <v>19</v>
      </c>
      <c r="N38" s="37">
        <f t="shared" si="4"/>
        <v>19</v>
      </c>
      <c r="O38" s="37">
        <f t="shared" si="4"/>
        <v>19</v>
      </c>
      <c r="P38" s="37">
        <f t="shared" si="4"/>
        <v>27</v>
      </c>
    </row>
    <row r="39" spans="1:16" x14ac:dyDescent="0.25">
      <c r="B39" s="54"/>
      <c r="C39" s="54"/>
      <c r="D39" s="34"/>
      <c r="E39" s="12"/>
      <c r="G39" s="80" t="s">
        <v>16</v>
      </c>
      <c r="H39" s="80"/>
      <c r="I39" s="25">
        <f>I36/I38</f>
        <v>0.91304347826086951</v>
      </c>
      <c r="J39" s="26">
        <f t="shared" ref="J39:P39" si="5">J36/J38</f>
        <v>0.83333333333333337</v>
      </c>
      <c r="K39" s="26">
        <f t="shared" si="5"/>
        <v>0</v>
      </c>
      <c r="L39" s="26">
        <f t="shared" si="5"/>
        <v>0</v>
      </c>
      <c r="M39" s="26">
        <f t="shared" si="5"/>
        <v>0</v>
      </c>
      <c r="N39" s="26">
        <f t="shared" si="5"/>
        <v>0</v>
      </c>
      <c r="O39" s="26">
        <f t="shared" si="5"/>
        <v>0</v>
      </c>
      <c r="P39" s="26">
        <f t="shared" si="5"/>
        <v>3.7037037037037035E-2</v>
      </c>
    </row>
    <row r="40" spans="1:16" x14ac:dyDescent="0.25">
      <c r="B40" s="54"/>
      <c r="C40" s="54"/>
      <c r="D40" s="34"/>
      <c r="E40" s="12"/>
      <c r="G40" s="80" t="s">
        <v>17</v>
      </c>
      <c r="H40" s="80"/>
      <c r="I40" s="25">
        <f>I37/I38</f>
        <v>8.6956521739130432E-2</v>
      </c>
      <c r="J40" s="25">
        <f t="shared" ref="J40:P40" si="6">J37/J38</f>
        <v>0.16666666666666666</v>
      </c>
      <c r="K40" s="26">
        <f t="shared" si="6"/>
        <v>1</v>
      </c>
      <c r="L40" s="26">
        <f t="shared" si="6"/>
        <v>1</v>
      </c>
      <c r="M40" s="26">
        <f t="shared" si="6"/>
        <v>1</v>
      </c>
      <c r="N40" s="26">
        <f t="shared" si="6"/>
        <v>1</v>
      </c>
      <c r="O40" s="26">
        <f t="shared" si="6"/>
        <v>1</v>
      </c>
      <c r="P40" s="26">
        <f t="shared" si="6"/>
        <v>0.96296296296296291</v>
      </c>
    </row>
    <row r="41" spans="1:16" x14ac:dyDescent="0.25">
      <c r="B41" s="54"/>
      <c r="C41" s="54"/>
      <c r="D41" s="21"/>
      <c r="E41" s="12"/>
    </row>
    <row r="42" spans="1:16" x14ac:dyDescent="0.25">
      <c r="B42" s="34"/>
      <c r="C42" s="34"/>
      <c r="D42" s="21"/>
      <c r="E42" s="12"/>
    </row>
    <row r="43" spans="1:16" x14ac:dyDescent="0.25">
      <c r="I43" s="81"/>
      <c r="J43" s="81"/>
      <c r="K43" s="81"/>
      <c r="L43" s="81"/>
      <c r="M43" s="81"/>
      <c r="N43" s="81"/>
      <c r="O43" s="81"/>
    </row>
    <row r="44" spans="1:16" x14ac:dyDescent="0.25">
      <c r="I44" s="74" t="s">
        <v>18</v>
      </c>
      <c r="J44" s="74"/>
      <c r="K44" s="74"/>
      <c r="L44" s="74"/>
      <c r="M44" s="74"/>
      <c r="N44" s="74"/>
      <c r="O44" s="74"/>
    </row>
  </sheetData>
  <mergeCells count="49">
    <mergeCell ref="B40:C40"/>
    <mergeCell ref="G40:H40"/>
    <mergeCell ref="B41:C41"/>
    <mergeCell ref="I43:O43"/>
    <mergeCell ref="I44:O44"/>
    <mergeCell ref="B37:C37"/>
    <mergeCell ref="G37:H37"/>
    <mergeCell ref="B38:D38"/>
    <mergeCell ref="G38:H38"/>
    <mergeCell ref="B39:C39"/>
    <mergeCell ref="G39:H39"/>
    <mergeCell ref="C33:H33"/>
    <mergeCell ref="C34:H34"/>
    <mergeCell ref="C35:H35"/>
    <mergeCell ref="B36:C36"/>
    <mergeCell ref="G36:H36"/>
    <mergeCell ref="C32:H32"/>
    <mergeCell ref="C26:H26"/>
    <mergeCell ref="C27:H27"/>
    <mergeCell ref="C28:H28"/>
    <mergeCell ref="C29:H29"/>
    <mergeCell ref="C30:H30"/>
    <mergeCell ref="C31:H31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102A T.E</vt:lpstr>
      <vt:lpstr>102B T.E</vt:lpstr>
      <vt:lpstr>102A D.S</vt:lpstr>
      <vt:lpstr>102B D.S</vt:lpstr>
      <vt:lpstr>101A T.H</vt:lpstr>
      <vt:lpstr>101 C T.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Esteban Dominguez Fiscal</cp:lastModifiedBy>
  <cp:lastPrinted>2023-03-25T05:23:06Z</cp:lastPrinted>
  <dcterms:created xsi:type="dcterms:W3CDTF">2023-03-14T19:16:59Z</dcterms:created>
  <dcterms:modified xsi:type="dcterms:W3CDTF">2023-11-07T13:58:45Z</dcterms:modified>
</cp:coreProperties>
</file>