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8_{9D6EDE9F-9F58-43ED-AB3A-44A76D07327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2" l="1"/>
  <c r="D17" i="25"/>
  <c r="C17" i="25"/>
  <c r="A17" i="25"/>
  <c r="D16" i="25"/>
  <c r="C16" i="25"/>
  <c r="A16" i="25"/>
  <c r="D15" i="25"/>
  <c r="C15" i="25"/>
  <c r="A15" i="25"/>
  <c r="D14" i="25"/>
  <c r="C14" i="25"/>
  <c r="A14" i="25"/>
  <c r="N16" i="23" l="1"/>
  <c r="N14" i="23" l="1"/>
  <c r="G37" i="24" l="1"/>
  <c r="G37" i="23"/>
  <c r="G37" i="22"/>
  <c r="E6" i="24"/>
  <c r="E6" i="23"/>
  <c r="K28" i="22" l="1"/>
  <c r="M28" i="10"/>
  <c r="K28" i="10" l="1"/>
  <c r="N28" i="25" l="1"/>
  <c r="M28" i="25"/>
  <c r="K28" i="25"/>
  <c r="G28" i="25"/>
  <c r="F28" i="25"/>
  <c r="B37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I15" i="24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E17" i="23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G28" i="22"/>
  <c r="F28" i="22"/>
  <c r="N28" i="10"/>
  <c r="G28" i="10"/>
  <c r="F28" i="10"/>
  <c r="E28" i="10"/>
  <c r="L28" i="10" s="1"/>
  <c r="I15" i="23" l="1"/>
  <c r="N15" i="23"/>
  <c r="I17" i="23"/>
  <c r="N17" i="23"/>
  <c r="E28" i="25"/>
  <c r="H28" i="25" s="1"/>
  <c r="L14" i="24"/>
  <c r="L15" i="24"/>
  <c r="L16" i="24"/>
  <c r="L17" i="24"/>
  <c r="E28" i="24"/>
  <c r="L14" i="23"/>
  <c r="L15" i="23"/>
  <c r="L16" i="23"/>
  <c r="L17" i="23"/>
  <c r="E28" i="23"/>
  <c r="E28" i="22"/>
  <c r="I28" i="10"/>
  <c r="N28" i="23" l="1"/>
  <c r="I28" i="25"/>
  <c r="J28" i="25" s="1"/>
  <c r="L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<sst xmlns="http://schemas.openxmlformats.org/spreadsheetml/2006/main" count="204" uniqueCount="49">
  <si>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</si>
  <si>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</si>
  <si>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</si>
  <si>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</si>
  <si>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</si>
  <si>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</si>
  <si>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</si>
  <si>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</si>
  <si>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</si>
  <si>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</si>
  <si>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</si>
  <si>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</si>
  <si>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</si>
  <si>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</si>
  <si>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</si>
  <si>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</si>
  <si>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</si>
  <si>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</si>
  <si>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</si>
  <si>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</si>
  <si>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</si>
  <si>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</si>
  <si>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</si>
  <si>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</si>
  <si>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</si>
  <si>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</si>
  <si>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</si>
  <si>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</si>
  <si>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</si>
  <si>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</si>
  <si>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III</t>
  </si>
  <si>
    <t>IV</t>
  </si>
  <si>
    <t>V</t>
  </si>
  <si>
    <t>CIENCIAS BASICAS</t>
  </si>
  <si>
    <t>FEBRERO-JULIO 2023</t>
  </si>
  <si>
    <t>ING. JUAN TOMAS RODRIGUEZ MONTERO</t>
  </si>
  <si>
    <t>ING. TONATIHU SOSME SANCHEZ</t>
  </si>
  <si>
    <t>IIND</t>
  </si>
  <si>
    <t>ING. TONATIUH SOSME SANCHEZ</t>
  </si>
  <si>
    <t>SEPTIEMBRE 23-ENERO24</t>
  </si>
  <si>
    <t xml:space="preserve">CALCULO DIFERENCIAL </t>
  </si>
  <si>
    <t xml:space="preserve">ALGEBRA LINEAL </t>
  </si>
  <si>
    <t>ESTADISTICA INFERENCIAL I</t>
  </si>
  <si>
    <t>IELEM</t>
  </si>
  <si>
    <t>102-A</t>
  </si>
  <si>
    <t>301-B</t>
  </si>
  <si>
    <t>301-C</t>
  </si>
  <si>
    <t>102-B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</si>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</sst>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33</xdr:row>
      <xdr:rowOff>92282</xdr:rowOff>
    </xdr:from>
    <xdr:to>
      <xdr:col>3</xdr:col>
      <xdr:colOff>745825</xdr:colOff>
      <xdr:row>33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106" zoomScaleNormal="106" zoomScaleSheetLayoutView="100" workbookViewId="0">
      <selection activeCell="D21" sqref="D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2.3320312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>
        <v>2</v>
      </c>
      <c r="C8" s="28"/>
      <c r="D8" s="14" t="s">
        <v>4</v>
      </c>
      <c r="E8" s="5">
        <v>5</v>
      </c>
      <c r="G8" s="4" t="s">
        <v>5</v>
      </c>
      <c r="H8" s="5">
        <v>4</v>
      </c>
      <c r="I8" s="34" t="s">
        <v>6</v>
      </c>
      <c r="J8" s="34"/>
      <c r="K8" s="34"/>
      <c r="L8" s="28" t="s">
        <v>39</v>
      </c>
      <c r="M8" s="28"/>
      <c r="N8" s="28"/>
    </row>
    <row r="10" spans="1:14" x14ac:dyDescent="0.25">
      <c r="A10" s="4" t="s">
        <v>7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40</v>
      </c>
      <c r="B14" s="9">
        <v>2</v>
      </c>
      <c r="C14" s="9" t="s">
        <v>44</v>
      </c>
      <c r="D14" s="9" t="s">
        <v>43</v>
      </c>
      <c r="E14" s="9">
        <v>30</v>
      </c>
      <c r="F14" s="9">
        <v>30</v>
      </c>
      <c r="G14" s="9">
        <v>0</v>
      </c>
      <c r="H14" s="10"/>
      <c r="I14" s="9"/>
      <c r="J14" s="10"/>
      <c r="K14" s="9"/>
      <c r="L14" s="10"/>
      <c r="M14" s="9">
        <v>88</v>
      </c>
      <c r="N14" s="15">
        <v>0.46</v>
      </c>
    </row>
    <row r="15" spans="1:14" s="11" customFormat="1" x14ac:dyDescent="0.25">
      <c r="A15" s="9" t="s">
        <v>41</v>
      </c>
      <c r="B15" s="9">
        <v>2</v>
      </c>
      <c r="C15" s="9" t="s">
        <v>45</v>
      </c>
      <c r="D15" s="9" t="s">
        <v>37</v>
      </c>
      <c r="E15" s="9">
        <v>18</v>
      </c>
      <c r="F15" s="9">
        <v>0</v>
      </c>
      <c r="G15" s="9">
        <v>0</v>
      </c>
      <c r="H15" s="10"/>
      <c r="I15" s="9"/>
      <c r="J15" s="10"/>
      <c r="K15" s="9"/>
      <c r="L15" s="10"/>
      <c r="M15" s="9">
        <v>91</v>
      </c>
      <c r="N15" s="15">
        <v>0.38</v>
      </c>
    </row>
    <row r="16" spans="1:14" s="11" customFormat="1" x14ac:dyDescent="0.25">
      <c r="A16" s="9" t="s">
        <v>42</v>
      </c>
      <c r="B16" s="9">
        <v>2</v>
      </c>
      <c r="C16" s="9" t="s">
        <v>46</v>
      </c>
      <c r="D16" s="9" t="s">
        <v>37</v>
      </c>
      <c r="E16" s="9">
        <v>26</v>
      </c>
      <c r="F16" s="9">
        <v>26</v>
      </c>
      <c r="G16" s="9">
        <v>0</v>
      </c>
      <c r="H16" s="10"/>
      <c r="I16" s="9"/>
      <c r="J16" s="10"/>
      <c r="K16" s="9"/>
      <c r="L16" s="10"/>
      <c r="M16" s="9">
        <v>83</v>
      </c>
      <c r="N16" s="15">
        <v>0.46</v>
      </c>
    </row>
    <row r="17" spans="1:14" s="11" customFormat="1" x14ac:dyDescent="0.25">
      <c r="A17" s="9" t="s">
        <v>41</v>
      </c>
      <c r="B17" s="9">
        <v>2</v>
      </c>
      <c r="C17" s="9" t="s">
        <v>47</v>
      </c>
      <c r="D17" s="9" t="s">
        <v>43</v>
      </c>
      <c r="E17" s="9">
        <v>28</v>
      </c>
      <c r="F17" s="9">
        <v>28</v>
      </c>
      <c r="G17" s="9">
        <v>0</v>
      </c>
      <c r="H17" s="10"/>
      <c r="I17" s="9"/>
      <c r="J17" s="10"/>
      <c r="K17" s="9"/>
      <c r="L17" s="10"/>
      <c r="M17" s="9">
        <v>86</v>
      </c>
      <c r="N17" s="15">
        <v>0.5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84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>K28/E28</f>
        <v>0</v>
      </c>
      <c r="M28" s="17">
        <f>AVERAGE(M14:M27)</f>
        <v>87</v>
      </c>
      <c r="N28" s="19">
        <f>AVERAGE(N14:N27)</f>
        <v>0.45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35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110" zoomScaleNormal="110" zoomScaleSheetLayoutView="100" workbookViewId="0">
      <selection activeCell="G15" sqref="G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tr">
        <f>'1'!E6:H6</f>
        <v>CIENCIAS BASICAS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 23-ENERO24</v>
      </c>
      <c r="M8" s="28"/>
      <c r="N8" s="28"/>
    </row>
    <row r="10" spans="1:14" x14ac:dyDescent="0.25">
      <c r="A10" s="4" t="s">
        <v>7</v>
      </c>
      <c r="B10" s="28" t="str">
        <f>'1'!B10</f>
        <v>ING. JUAN TOMAS RODRIGUEZ MONTERO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40</v>
      </c>
      <c r="B14" s="9" t="s">
        <v>29</v>
      </c>
      <c r="C14" s="9" t="s">
        <v>44</v>
      </c>
      <c r="D14" s="9" t="s">
        <v>48</v>
      </c>
      <c r="E14" s="9">
        <v>30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88</v>
      </c>
      <c r="N14" s="15">
        <v>0.46</v>
      </c>
    </row>
    <row r="15" spans="1:14" s="11" customFormat="1" ht="26.4" x14ac:dyDescent="0.25">
      <c r="A15" s="9" t="s">
        <v>41</v>
      </c>
      <c r="B15" s="9" t="s">
        <v>29</v>
      </c>
      <c r="C15" s="9" t="s">
        <v>45</v>
      </c>
      <c r="D15" s="9" t="s">
        <v>37</v>
      </c>
      <c r="E15" s="9">
        <v>18</v>
      </c>
      <c r="F15" s="9">
        <v>18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0.38</v>
      </c>
    </row>
    <row r="16" spans="1:14" s="11" customFormat="1" ht="26.4" x14ac:dyDescent="0.25">
      <c r="A16" s="9" t="s">
        <v>42</v>
      </c>
      <c r="B16" s="9" t="s">
        <v>29</v>
      </c>
      <c r="C16" s="9" t="s">
        <v>46</v>
      </c>
      <c r="D16" s="9" t="s">
        <v>37</v>
      </c>
      <c r="E16" s="9">
        <v>26</v>
      </c>
      <c r="F16" s="9">
        <v>26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0.46</v>
      </c>
    </row>
    <row r="17" spans="1:14" s="11" customFormat="1" ht="26.4" x14ac:dyDescent="0.25">
      <c r="A17" s="9" t="s">
        <v>41</v>
      </c>
      <c r="B17" s="9" t="s">
        <v>29</v>
      </c>
      <c r="C17" s="9" t="s">
        <v>47</v>
      </c>
      <c r="D17" s="9" t="s">
        <v>48</v>
      </c>
      <c r="E17" s="9"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</v>
      </c>
      <c r="N17" s="15">
        <v>0.5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102</v>
      </c>
      <c r="G28" s="17">
        <f>SUM(G14:G27)</f>
        <v>0</v>
      </c>
      <c r="H28" s="18"/>
      <c r="I28" s="17">
        <f t="shared" ref="I28" si="0">(E28-SUM(F28:G28))-K28</f>
        <v>0</v>
      </c>
      <c r="J28" s="18"/>
      <c r="K28" s="17">
        <f>SUM(K14:K27)</f>
        <v>0</v>
      </c>
      <c r="L28" s="18">
        <f t="shared" ref="L28" si="1">K28/E28</f>
        <v>0</v>
      </c>
      <c r="M28" s="17">
        <v>0</v>
      </c>
      <c r="N28" s="19">
        <v>0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JUAN TOMAS RODRIGUEZ MONTERO</v>
      </c>
      <c r="C37" s="22"/>
      <c r="D37" s="22"/>
      <c r="E37" s="13"/>
      <c r="F37" s="13"/>
      <c r="G37" s="22" t="str">
        <f>'1'!G37:J37</f>
        <v>ING. TONATIUH SOSME SANCHEZ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110" zoomScaleNormal="110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tr">
        <f>'1'!E6:H6</f>
        <v>CIENCIAS BASICAS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 23-ENERO24</v>
      </c>
      <c r="M8" s="28"/>
      <c r="N8" s="28"/>
    </row>
    <row r="10" spans="1:14" x14ac:dyDescent="0.25">
      <c r="A10" s="4" t="s">
        <v>7</v>
      </c>
      <c r="B10" s="28" t="str">
        <f>'1'!B10</f>
        <v>ING. JUAN TOMAS RODRIGUEZ MONTERO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 xml:space="preserve">CALCULO DIFERENCIAL </v>
      </c>
      <c r="B14" s="9" t="s">
        <v>29</v>
      </c>
      <c r="C14" s="9" t="str">
        <f>'1'!C14</f>
        <v>102-A</v>
      </c>
      <c r="D14" s="9" t="str">
        <f>'1'!D14</f>
        <v>IELEM</v>
      </c>
      <c r="E14" s="9">
        <f>'1'!E14</f>
        <v>30</v>
      </c>
      <c r="F14" s="9">
        <v>15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f>15/20</f>
        <v>0.75</v>
      </c>
    </row>
    <row r="15" spans="1:14" s="11" customFormat="1" ht="26.4" x14ac:dyDescent="0.25">
      <c r="A15" s="9" t="str">
        <f>'1'!A15</f>
        <v xml:space="preserve">ALGEBRA LINEAL </v>
      </c>
      <c r="B15" s="9" t="s">
        <v>29</v>
      </c>
      <c r="C15" s="9" t="str">
        <f>'1'!C15</f>
        <v>301-B</v>
      </c>
      <c r="D15" s="9" t="str">
        <f>'1'!D15</f>
        <v>IIND</v>
      </c>
      <c r="E15" s="9">
        <f>'1'!E15</f>
        <v>18</v>
      </c>
      <c r="F15" s="9">
        <v>15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59</v>
      </c>
      <c r="N15" s="15">
        <f>15/E15</f>
        <v>0.83333333333333337</v>
      </c>
    </row>
    <row r="16" spans="1:14" s="11" customFormat="1" ht="26.4" x14ac:dyDescent="0.25">
      <c r="A16" s="9" t="str">
        <f>'1'!A16</f>
        <v>ESTADISTICA INFERENCIAL I</v>
      </c>
      <c r="B16" s="9" t="s">
        <v>29</v>
      </c>
      <c r="C16" s="9" t="str">
        <f>'1'!C16</f>
        <v>301-C</v>
      </c>
      <c r="D16" s="9" t="str">
        <f>'1'!D16</f>
        <v>IIND</v>
      </c>
      <c r="E16" s="9">
        <f>'1'!E16</f>
        <v>26</v>
      </c>
      <c r="F16" s="9">
        <v>16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76</v>
      </c>
      <c r="N16" s="15">
        <f>8/F16</f>
        <v>0.5</v>
      </c>
    </row>
    <row r="17" spans="1:14" s="11" customFormat="1" ht="26.4" x14ac:dyDescent="0.25">
      <c r="A17" s="9" t="str">
        <f>'1'!A17</f>
        <v xml:space="preserve">ALGEBRA LINEAL </v>
      </c>
      <c r="B17" s="9" t="s">
        <v>29</v>
      </c>
      <c r="C17" s="9" t="str">
        <f>'1'!C17</f>
        <v>102-B</v>
      </c>
      <c r="D17" s="9" t="str">
        <f>'1'!D17</f>
        <v>IELEM</v>
      </c>
      <c r="E17" s="9">
        <f>'1'!E17</f>
        <v>28</v>
      </c>
      <c r="F17" s="9">
        <v>7</v>
      </c>
      <c r="G17" s="9"/>
      <c r="H17" s="10"/>
      <c r="I17" s="9">
        <f t="shared" si="0"/>
        <v>21</v>
      </c>
      <c r="J17" s="10"/>
      <c r="K17" s="9">
        <v>0</v>
      </c>
      <c r="L17" s="10">
        <f t="shared" si="1"/>
        <v>0</v>
      </c>
      <c r="M17" s="9">
        <v>74</v>
      </c>
      <c r="N17" s="15">
        <f>7/E17</f>
        <v>0.25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53</v>
      </c>
      <c r="G28" s="17">
        <f>SUM(G14:G27)</f>
        <v>0</v>
      </c>
      <c r="H28" s="18"/>
      <c r="I28" s="17">
        <f t="shared" si="0"/>
        <v>49</v>
      </c>
      <c r="J28" s="18"/>
      <c r="K28" s="17">
        <f>SUM(K14:K27)</f>
        <v>0</v>
      </c>
      <c r="L28" s="18">
        <f t="shared" si="1"/>
        <v>0</v>
      </c>
      <c r="M28" s="17">
        <f>AVERAGE(M14:M27)</f>
        <v>69.25</v>
      </c>
      <c r="N28" s="19">
        <f>AVERAGE(N14:N27)</f>
        <v>0.58333333333333337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JUAN TOMAS RODRIGUEZ MONTERO</v>
      </c>
      <c r="C37" s="22"/>
      <c r="D37" s="22"/>
      <c r="E37" s="13"/>
      <c r="F37" s="13"/>
      <c r="G37" s="22" t="str">
        <f>'1'!G37:J37</f>
        <v>ING. TONATIUH SOSME SANCHEZ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110" zoomScaleNormal="110" zoomScaleSheetLayoutView="100" workbookViewId="0">
      <selection activeCell="B23" sqref="B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tr">
        <f>'1'!E6:H6</f>
        <v>CIENCIAS BASICAS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28" t="str">
        <f>'1'!L8</f>
        <v>SEPTIEMBRE 23-ENERO24</v>
      </c>
      <c r="M8" s="28"/>
      <c r="N8" s="28"/>
    </row>
    <row r="10" spans="1:14" x14ac:dyDescent="0.25">
      <c r="A10" s="4" t="s">
        <v>7</v>
      </c>
      <c r="B10" s="28" t="str">
        <f>'1'!B10</f>
        <v>ING. JUAN TOMAS RODRIGUEZ MONTERO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 xml:space="preserve">CALCULO DIFERENCIAL </v>
      </c>
      <c r="B14" s="9" t="s">
        <v>30</v>
      </c>
      <c r="C14" s="9" t="str">
        <f>'1'!C14</f>
        <v>102-A</v>
      </c>
      <c r="D14" s="9" t="str">
        <f>'1'!D14</f>
        <v>IELEM</v>
      </c>
      <c r="E14" s="9">
        <f>'1'!E14</f>
        <v>30</v>
      </c>
      <c r="F14" s="9">
        <v>19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91.5</v>
      </c>
      <c r="N14" s="15">
        <v>0.65</v>
      </c>
    </row>
    <row r="15" spans="1:14" s="11" customFormat="1" ht="26.4" x14ac:dyDescent="0.25">
      <c r="A15" s="9" t="str">
        <f>'1'!A15</f>
        <v xml:space="preserve">ALGEBRA LINEAL </v>
      </c>
      <c r="B15" s="9" t="s">
        <v>31</v>
      </c>
      <c r="C15" s="9" t="str">
        <f>'1'!C15</f>
        <v>301-B</v>
      </c>
      <c r="D15" s="9" t="str">
        <f>'1'!D15</f>
        <v>IIND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82</v>
      </c>
      <c r="N15" s="15">
        <v>0.76</v>
      </c>
    </row>
    <row r="16" spans="1:14" s="11" customFormat="1" ht="26.4" x14ac:dyDescent="0.25">
      <c r="A16" s="9" t="str">
        <f>'1'!A16</f>
        <v>ESTADISTICA INFERENCIAL I</v>
      </c>
      <c r="B16" s="9" t="s">
        <v>32</v>
      </c>
      <c r="C16" s="9" t="str">
        <f>'1'!C16</f>
        <v>301-C</v>
      </c>
      <c r="D16" s="9" t="str">
        <f>'1'!D16</f>
        <v>IIND</v>
      </c>
      <c r="E16" s="9">
        <f>'1'!E16</f>
        <v>26</v>
      </c>
      <c r="F16" s="9">
        <v>15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91</v>
      </c>
      <c r="N16" s="15">
        <v>0.88</v>
      </c>
    </row>
    <row r="17" spans="1:14" s="11" customFormat="1" ht="26.4" x14ac:dyDescent="0.25">
      <c r="A17" s="9" t="str">
        <f>'1'!A17</f>
        <v xml:space="preserve">ALGEBRA LINEAL </v>
      </c>
      <c r="B17" s="9" t="s">
        <v>31</v>
      </c>
      <c r="C17" s="9" t="str">
        <f>'1'!C17</f>
        <v>102-B</v>
      </c>
      <c r="D17" s="9" t="str">
        <f>'1'!D17</f>
        <v>IELEM</v>
      </c>
      <c r="E17" s="9">
        <f>'1'!E17</f>
        <v>28</v>
      </c>
      <c r="F17" s="9">
        <v>7</v>
      </c>
      <c r="G17" s="9"/>
      <c r="H17" s="10"/>
      <c r="I17" s="9">
        <f t="shared" si="0"/>
        <v>21</v>
      </c>
      <c r="J17" s="10"/>
      <c r="K17" s="9">
        <v>0</v>
      </c>
      <c r="L17" s="10">
        <f t="shared" si="1"/>
        <v>0</v>
      </c>
      <c r="M17" s="9">
        <v>69</v>
      </c>
      <c r="N17" s="15">
        <v>0.78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105</v>
      </c>
      <c r="F28" s="17">
        <f>SUM(F14:F27)</f>
        <v>60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83.375</v>
      </c>
      <c r="N28" s="19">
        <f>AVERAGE(N14:N27)</f>
        <v>0.76750000000000007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JUAN TOMAS RODRIGUEZ MONTERO</v>
      </c>
      <c r="C37" s="22"/>
      <c r="D37" s="22"/>
      <c r="E37" s="13"/>
      <c r="F37" s="13"/>
      <c r="G37" s="22" t="str">
        <f>'1'!G37:J37</f>
        <v>ING. TONATIUH SOSME SANCHEZ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F16" sqref="F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1</v>
      </c>
      <c r="C8" s="28"/>
      <c r="D8" s="14" t="s">
        <v>4</v>
      </c>
      <c r="E8" s="20">
        <v>5</v>
      </c>
      <c r="F8"/>
      <c r="G8" s="4" t="s">
        <v>5</v>
      </c>
      <c r="H8" s="20">
        <v>4</v>
      </c>
      <c r="I8" s="34" t="s">
        <v>6</v>
      </c>
      <c r="J8" s="34"/>
      <c r="K8" s="34"/>
      <c r="L8" s="28" t="s">
        <v>34</v>
      </c>
      <c r="M8" s="28"/>
      <c r="N8" s="28"/>
    </row>
    <row r="10" spans="1:14" x14ac:dyDescent="0.25">
      <c r="A10" s="4" t="s">
        <v>7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 xml:space="preserve">CALCULO DIFERENCIAL </v>
      </c>
      <c r="B14" s="9" t="s">
        <v>30</v>
      </c>
      <c r="C14" s="9" t="str">
        <f>'1'!C14</f>
        <v>102-A</v>
      </c>
      <c r="D14" s="9" t="str">
        <f>'1'!D14</f>
        <v>IELEM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 xml:space="preserve">ALGEBRA LINEAL </v>
      </c>
      <c r="B15" s="9" t="s">
        <v>31</v>
      </c>
      <c r="C15" s="9" t="str">
        <f>'1'!C15</f>
        <v>301-B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ESTADISTICA INFERENCIAL I</v>
      </c>
      <c r="B16" s="9" t="s">
        <v>32</v>
      </c>
      <c r="C16" s="9" t="str">
        <f>'1'!C16</f>
        <v>301-C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tr">
        <f>'1'!A17</f>
        <v xml:space="preserve">ALGEBRA LINEAL </v>
      </c>
      <c r="B17" s="9" t="s">
        <v>31</v>
      </c>
      <c r="C17" s="9" t="str">
        <f>'1'!C17</f>
        <v>102-B</v>
      </c>
      <c r="D17" s="9" t="str">
        <f>'1'!D17</f>
        <v>IELEM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JUAN TOMAS RODRIGUEZ MONTERO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2023-11-02T23:33:44Z</dcterms:modified>
  <cp:category/>
  <cp:contentStatus/>
</cp:coreProperties>
</file>