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4 FEB'JUN 2024/"/>
    </mc:Choice>
  </mc:AlternateContent>
  <xr:revisionPtr revIDLastSave="0" documentId="13_ncr:1_{0C598404-94CB-6642-827A-5845AD383322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4" l="1"/>
  <c r="H20" i="24"/>
  <c r="J19" i="24"/>
  <c r="H19" i="24"/>
  <c r="J18" i="24"/>
  <c r="H18" i="24"/>
  <c r="J17" i="24"/>
  <c r="J16" i="24"/>
  <c r="H17" i="24"/>
  <c r="H16" i="24"/>
  <c r="H15" i="24"/>
  <c r="J15" i="24"/>
  <c r="A21" i="24" l="1"/>
  <c r="C21" i="24"/>
  <c r="D21" i="24"/>
  <c r="E21" i="24"/>
  <c r="J28" i="25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H17" i="23"/>
  <c r="L17" i="23"/>
  <c r="H16" i="23"/>
  <c r="L16" i="23"/>
  <c r="H15" i="23"/>
  <c r="L15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L17" i="22"/>
  <c r="L16" i="22"/>
  <c r="L15" i="22"/>
  <c r="L14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J1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16" i="24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21" i="24"/>
  <c r="L22" i="24"/>
  <c r="L23" i="24"/>
  <c r="L24" i="24"/>
  <c r="L25" i="24"/>
  <c r="L26" i="24"/>
  <c r="L27" i="24"/>
  <c r="H14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B7080A6A-7298-9640-AAC1-38F45C54E861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949954C8-C1C1-C849-8250-8B579F146964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<sst xmlns="http://schemas.openxmlformats.org/spreadsheetml/2006/main" count="232" uniqueCount="45">
  <si>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</si>
  <si>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</si>
  <si>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</si>
  <si>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</si>
  <si>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</si>
  <si>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</si>
  <si>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</si>
  <si>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</si>
  <si>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</si>
  <si>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</si>
  <si>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</si>
  <si>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</si>
  <si>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</si>
  <si>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</si>
  <si>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</si>
  <si>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</si>
  <si>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</si>
  <si>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</si>
  <si>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</si>
  <si>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</si>
  <si>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</si>
  <si>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</si>
  <si>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</si>
  <si>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</si>
  <si>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</si>
  <si>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</si>
  <si>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</si>
  <si>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</si>
  <si>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</si>
  <si>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</si>
  <si>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</si>
  <si>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</si>
  <si>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</si>
  <si>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</si>
  <si>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</si>
  <si>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</si>
  <si>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</si>
  <si>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AMBIENTAL</t>
  </si>
  <si>
    <t>FEB-JUN-2024</t>
  </si>
  <si>
    <t xml:space="preserve">MICROBIOLOGIA </t>
  </si>
  <si>
    <t>406-A</t>
  </si>
  <si>
    <t>406-B</t>
  </si>
  <si>
    <t>ANALISIS INSTRUMENTAL</t>
  </si>
  <si>
    <t>CONSERVACIÓN DE SUELOS</t>
  </si>
  <si>
    <t>806-A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</si>
</sst>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1</v>
      </c>
      <c r="C14" s="9" t="s">
        <v>40</v>
      </c>
      <c r="D14" s="9" t="s">
        <v>31</v>
      </c>
      <c r="E14" s="9">
        <v>26</v>
      </c>
      <c r="F14" s="9">
        <v>24</v>
      </c>
      <c r="G14" s="9"/>
      <c r="H14" s="10">
        <f t="shared" ref="H14:H27" si="0">F14/E14</f>
        <v>0.92307692307692313</v>
      </c>
      <c r="I14" s="9">
        <v>2</v>
      </c>
      <c r="J14" s="10">
        <f t="shared" ref="J14:J27" si="1">I14/E14</f>
        <v>7.6923076923076927E-2</v>
      </c>
      <c r="K14" s="9"/>
      <c r="L14" s="10">
        <f t="shared" ref="L14:L28" si="2">K14/E14</f>
        <v>0</v>
      </c>
      <c r="M14" s="21">
        <v>76.92</v>
      </c>
      <c r="N14" s="15">
        <v>0.69930000000000003</v>
      </c>
    </row>
    <row r="15" spans="1:14" s="11" customFormat="1" ht="14" x14ac:dyDescent="0.15">
      <c r="A15" s="9" t="s">
        <v>39</v>
      </c>
      <c r="B15" s="9">
        <v>1</v>
      </c>
      <c r="C15" s="9" t="s">
        <v>41</v>
      </c>
      <c r="D15" s="9" t="s">
        <v>31</v>
      </c>
      <c r="E15" s="9">
        <v>25</v>
      </c>
      <c r="F15" s="9">
        <v>15</v>
      </c>
      <c r="G15" s="9"/>
      <c r="H15" s="10">
        <f t="shared" si="0"/>
        <v>0.6</v>
      </c>
      <c r="I15" s="9">
        <v>10</v>
      </c>
      <c r="J15" s="10">
        <f t="shared" si="1"/>
        <v>0.4</v>
      </c>
      <c r="K15" s="9"/>
      <c r="L15" s="10">
        <f t="shared" si="2"/>
        <v>0</v>
      </c>
      <c r="M15" s="21">
        <v>48.12</v>
      </c>
      <c r="N15" s="15">
        <v>0.6</v>
      </c>
    </row>
    <row r="16" spans="1:14" s="11" customFormat="1" ht="14" x14ac:dyDescent="0.15">
      <c r="A16" s="9" t="s">
        <v>42</v>
      </c>
      <c r="B16" s="9" t="s">
        <v>35</v>
      </c>
      <c r="C16" s="9" t="s">
        <v>41</v>
      </c>
      <c r="D16" s="9" t="s">
        <v>31</v>
      </c>
      <c r="E16" s="9">
        <v>25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>
        <v>0</v>
      </c>
      <c r="N16" s="15">
        <v>0</v>
      </c>
    </row>
    <row r="17" spans="1:14" s="11" customFormat="1" ht="14" x14ac:dyDescent="0.15">
      <c r="A17" s="9" t="s">
        <v>43</v>
      </c>
      <c r="B17" s="9">
        <v>1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>
        <f t="shared" si="0"/>
        <v>0.52941176470588236</v>
      </c>
      <c r="I17" s="9">
        <v>8</v>
      </c>
      <c r="J17" s="10">
        <f t="shared" si="1"/>
        <v>0.47058823529411764</v>
      </c>
      <c r="K17" s="9"/>
      <c r="L17" s="10">
        <f t="shared" si="2"/>
        <v>0</v>
      </c>
      <c r="M17" s="21">
        <v>43.11</v>
      </c>
      <c r="N17" s="15">
        <v>0.52939999999999998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48</v>
      </c>
      <c r="G28" s="17">
        <f>SUM(G14:G27)</f>
        <v>0</v>
      </c>
      <c r="H28" s="18">
        <f>SUM(F28:G28)/E28</f>
        <v>0.5161290322580645</v>
      </c>
      <c r="I28" s="17">
        <v>20</v>
      </c>
      <c r="J28" s="18">
        <f>I28/E28</f>
        <v>0.21505376344086022</v>
      </c>
      <c r="K28" s="17">
        <f>SUM(K14:K27)</f>
        <v>0</v>
      </c>
      <c r="L28" s="18">
        <f t="shared" si="2"/>
        <v>0</v>
      </c>
      <c r="M28" s="17">
        <f>AVERAGE(M14:M27)</f>
        <v>42.037499999999994</v>
      </c>
      <c r="N28" s="19">
        <f>AVERAGE(N14:N27)</f>
        <v>0.457175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50" zoomScaleNormal="150" zoomScaleSheetLayoutView="100" workbookViewId="0">
      <selection activeCell="M14" sqref="M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2</v>
      </c>
      <c r="C14" s="9" t="s">
        <v>40</v>
      </c>
      <c r="D14" s="9" t="s">
        <v>31</v>
      </c>
      <c r="E14" s="9">
        <v>26</v>
      </c>
      <c r="F14" s="9">
        <v>18</v>
      </c>
      <c r="G14" s="9"/>
      <c r="H14" s="10">
        <f t="shared" ref="H14:H27" si="0">F14/E14</f>
        <v>0.69230769230769229</v>
      </c>
      <c r="I14" s="9">
        <f t="shared" ref="I14:I27" si="1">(E14-SUM(F14:G14))-K14</f>
        <v>8</v>
      </c>
      <c r="J14" s="10">
        <f t="shared" ref="J14:J27" si="2">I14/E14</f>
        <v>0.30769230769230771</v>
      </c>
      <c r="K14" s="9"/>
      <c r="L14" s="10">
        <f t="shared" ref="L14:L27" si="3">K14/E14</f>
        <v>0</v>
      </c>
      <c r="M14" s="9">
        <v>58.11</v>
      </c>
      <c r="N14" s="15">
        <v>0.69</v>
      </c>
    </row>
    <row r="15" spans="1:14" s="11" customFormat="1" ht="14" x14ac:dyDescent="0.15">
      <c r="A15" s="9" t="s">
        <v>39</v>
      </c>
      <c r="B15" s="9">
        <v>2</v>
      </c>
      <c r="C15" s="9" t="s">
        <v>41</v>
      </c>
      <c r="D15" s="9" t="s">
        <v>31</v>
      </c>
      <c r="E15" s="9">
        <v>25</v>
      </c>
      <c r="F15" s="9">
        <v>19</v>
      </c>
      <c r="G15" s="9"/>
      <c r="H15" s="10">
        <f t="shared" si="0"/>
        <v>0.76</v>
      </c>
      <c r="I15" s="9">
        <f t="shared" si="1"/>
        <v>6</v>
      </c>
      <c r="J15" s="10">
        <f t="shared" si="2"/>
        <v>0.24</v>
      </c>
      <c r="K15" s="9"/>
      <c r="L15" s="10">
        <f t="shared" si="3"/>
        <v>0</v>
      </c>
      <c r="M15" s="9">
        <v>62</v>
      </c>
      <c r="N15" s="15">
        <v>0.76</v>
      </c>
    </row>
    <row r="16" spans="1:14" s="11" customFormat="1" ht="14" x14ac:dyDescent="0.15">
      <c r="A16" s="9" t="s">
        <v>42</v>
      </c>
      <c r="B16" s="9">
        <v>1</v>
      </c>
      <c r="C16" s="9" t="s">
        <v>41</v>
      </c>
      <c r="D16" s="9" t="s">
        <v>31</v>
      </c>
      <c r="E16" s="9">
        <v>25</v>
      </c>
      <c r="F16" s="9">
        <v>9</v>
      </c>
      <c r="G16" s="9"/>
      <c r="H16" s="10">
        <f t="shared" si="0"/>
        <v>0.36</v>
      </c>
      <c r="I16" s="9">
        <f t="shared" si="1"/>
        <v>16</v>
      </c>
      <c r="J16" s="10">
        <f t="shared" si="2"/>
        <v>0.64</v>
      </c>
      <c r="K16" s="9"/>
      <c r="L16" s="10">
        <f t="shared" si="3"/>
        <v>0</v>
      </c>
      <c r="M16" s="9">
        <v>27.44</v>
      </c>
      <c r="N16" s="15">
        <v>0.36</v>
      </c>
    </row>
    <row r="17" spans="1:14" s="11" customFormat="1" ht="14" x14ac:dyDescent="0.15">
      <c r="A17" s="9" t="s">
        <v>43</v>
      </c>
      <c r="B17" s="9" t="s">
        <v>35</v>
      </c>
      <c r="C17" s="9" t="s">
        <v>44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/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93</v>
      </c>
      <c r="F28" s="17">
        <f>SUM(F14:F27)</f>
        <v>46</v>
      </c>
      <c r="G28" s="17">
        <f>SUM(G14:G27)</f>
        <v>0</v>
      </c>
      <c r="H28" s="18">
        <f>SUM(F28:G28)/E28</f>
        <v>0.4946236559139785</v>
      </c>
      <c r="I28" s="17">
        <f t="shared" ref="I28" si="4">(E28-SUM(F28:G28))-K28</f>
        <v>47</v>
      </c>
      <c r="J28" s="18">
        <f t="shared" ref="J28" si="5">I28/E28</f>
        <v>0.5053763440860215</v>
      </c>
      <c r="K28" s="17">
        <f>SUM(K14:K27)</f>
        <v>0</v>
      </c>
      <c r="L28" s="18">
        <f t="shared" ref="L28" si="6">K28/E28</f>
        <v>0</v>
      </c>
      <c r="M28" s="17">
        <f>AVERAGE(M14:M27)</f>
        <v>49.183333333333337</v>
      </c>
      <c r="N28" s="19">
        <f>AVERAGE(N14:N27)</f>
        <v>0.60333333333333339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150" zoomScaleNormal="150" zoomScaleSheetLayoutView="100" workbookViewId="0">
      <selection activeCell="A14" sqref="A14: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38</v>
      </c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39</v>
      </c>
      <c r="B14" s="9">
        <v>3</v>
      </c>
      <c r="C14" s="9" t="s">
        <v>40</v>
      </c>
      <c r="D14" s="9" t="s">
        <v>31</v>
      </c>
      <c r="E14" s="9">
        <v>26</v>
      </c>
      <c r="F14" s="9">
        <v>19</v>
      </c>
      <c r="G14" s="9"/>
      <c r="H14" s="10">
        <f t="shared" ref="H14:H27" si="0">F14/E14</f>
        <v>0.73076923076923073</v>
      </c>
      <c r="I14" s="9">
        <f t="shared" ref="I14:I27" si="1">(E14-SUM(F14:G14))-K14</f>
        <v>7</v>
      </c>
      <c r="J14" s="10">
        <f t="shared" ref="J14:J27" si="2">I14/E14</f>
        <v>0.26923076923076922</v>
      </c>
      <c r="K14" s="9"/>
      <c r="L14" s="10">
        <f t="shared" ref="L14:L27" si="3">K14/E14</f>
        <v>0</v>
      </c>
      <c r="M14" s="9">
        <v>58.34</v>
      </c>
      <c r="N14" s="15">
        <v>0.73</v>
      </c>
    </row>
    <row r="15" spans="1:14" s="11" customFormat="1" ht="14" x14ac:dyDescent="0.15">
      <c r="A15" s="9" t="s">
        <v>39</v>
      </c>
      <c r="B15" s="9">
        <v>3</v>
      </c>
      <c r="C15" s="9" t="s">
        <v>41</v>
      </c>
      <c r="D15" s="9" t="s">
        <v>31</v>
      </c>
      <c r="E15" s="9">
        <v>25</v>
      </c>
      <c r="F15" s="9">
        <v>13</v>
      </c>
      <c r="G15" s="9"/>
      <c r="H15" s="10">
        <f t="shared" si="0"/>
        <v>0.52</v>
      </c>
      <c r="I15" s="9">
        <f t="shared" si="1"/>
        <v>12</v>
      </c>
      <c r="J15" s="10">
        <f t="shared" si="2"/>
        <v>0.48</v>
      </c>
      <c r="K15" s="9"/>
      <c r="L15" s="10">
        <f t="shared" si="3"/>
        <v>0</v>
      </c>
      <c r="M15" s="9">
        <v>38.6</v>
      </c>
      <c r="N15" s="15">
        <v>0.52</v>
      </c>
    </row>
    <row r="16" spans="1:14" s="11" customFormat="1" ht="14" x14ac:dyDescent="0.15">
      <c r="A16" s="9" t="s">
        <v>42</v>
      </c>
      <c r="B16" s="9">
        <v>2</v>
      </c>
      <c r="C16" s="9" t="s">
        <v>41</v>
      </c>
      <c r="D16" s="9" t="s">
        <v>31</v>
      </c>
      <c r="E16" s="9">
        <v>25</v>
      </c>
      <c r="F16" s="9">
        <v>16</v>
      </c>
      <c r="G16" s="9"/>
      <c r="H16" s="10">
        <f t="shared" si="0"/>
        <v>0.64</v>
      </c>
      <c r="I16" s="9">
        <f t="shared" si="1"/>
        <v>9</v>
      </c>
      <c r="J16" s="10">
        <f t="shared" si="2"/>
        <v>0.36</v>
      </c>
      <c r="K16" s="9"/>
      <c r="L16" s="10">
        <f t="shared" si="3"/>
        <v>0</v>
      </c>
      <c r="M16" s="9">
        <v>50.3</v>
      </c>
      <c r="N16" s="15">
        <v>0.64</v>
      </c>
    </row>
    <row r="17" spans="1:14" s="11" customFormat="1" ht="14" x14ac:dyDescent="0.15">
      <c r="A17" s="9" t="s">
        <v>43</v>
      </c>
      <c r="B17" s="9">
        <v>2</v>
      </c>
      <c r="C17" s="9" t="s">
        <v>44</v>
      </c>
      <c r="D17" s="9" t="s">
        <v>31</v>
      </c>
      <c r="E17" s="9">
        <v>17</v>
      </c>
      <c r="F17" s="9">
        <v>12</v>
      </c>
      <c r="G17" s="9"/>
      <c r="H17" s="10">
        <f t="shared" si="0"/>
        <v>0.70588235294117652</v>
      </c>
      <c r="I17" s="9">
        <f t="shared" si="1"/>
        <v>5</v>
      </c>
      <c r="J17" s="10">
        <f t="shared" si="2"/>
        <v>0.29411764705882354</v>
      </c>
      <c r="K17" s="9"/>
      <c r="L17" s="10">
        <f t="shared" si="3"/>
        <v>0</v>
      </c>
      <c r="M17" s="9">
        <v>57.94</v>
      </c>
      <c r="N17" s="15">
        <v>0.71</v>
      </c>
    </row>
    <row r="18" spans="1:14" s="11" customFormat="1" ht="14" x14ac:dyDescent="0.15">
      <c r="A18" s="9" t="s">
        <v>43</v>
      </c>
      <c r="B18" s="9">
        <v>3</v>
      </c>
      <c r="C18" s="9" t="s">
        <v>44</v>
      </c>
      <c r="D18" s="9" t="s">
        <v>31</v>
      </c>
      <c r="E18" s="9">
        <v>17</v>
      </c>
      <c r="F18" s="9">
        <v>9</v>
      </c>
      <c r="G18" s="9"/>
      <c r="H18" s="10">
        <f t="shared" si="0"/>
        <v>0.52941176470588236</v>
      </c>
      <c r="I18" s="9">
        <f t="shared" si="1"/>
        <v>8</v>
      </c>
      <c r="J18" s="10">
        <f t="shared" si="2"/>
        <v>0.47058823529411764</v>
      </c>
      <c r="K18" s="9"/>
      <c r="L18" s="10">
        <f t="shared" si="3"/>
        <v>0</v>
      </c>
      <c r="M18" s="9">
        <v>44.7</v>
      </c>
      <c r="N18" s="15">
        <v>0.53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69</v>
      </c>
      <c r="G28" s="17">
        <f>SUM(G14:G27)</f>
        <v>0</v>
      </c>
      <c r="H28" s="18">
        <f>SUM(F28:G28)/E28</f>
        <v>0.62727272727272732</v>
      </c>
      <c r="I28" s="17">
        <f t="shared" ref="I28" si="4">(E28-SUM(F28:G28))-K28</f>
        <v>41</v>
      </c>
      <c r="J28" s="18">
        <f t="shared" ref="J28" si="5">I28/E28</f>
        <v>0.37272727272727274</v>
      </c>
      <c r="K28" s="17">
        <f>SUM(K14:K27)</f>
        <v>0</v>
      </c>
      <c r="L28" s="18">
        <f t="shared" ref="L28" si="6">K28/E28</f>
        <v>0</v>
      </c>
      <c r="M28" s="17">
        <f>AVERAGE(M14:M27)</f>
        <v>49.975999999999999</v>
      </c>
      <c r="N28" s="19">
        <f>AVERAGE(N14:N27)</f>
        <v>0.626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150" zoomScaleNormal="150" zoomScaleSheetLayoutView="100" workbookViewId="0">
      <selection activeCell="A4" sqref="A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tr">
        <f>'0'!L8</f>
        <v>SEP2023-ENE2024</v>
      </c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8" x14ac:dyDescent="0.15">
      <c r="A14" s="9" t="s">
        <v>39</v>
      </c>
      <c r="B14" s="9">
        <v>4</v>
      </c>
      <c r="C14" s="9" t="s">
        <v>40</v>
      </c>
      <c r="D14" s="9" t="s">
        <v>31</v>
      </c>
      <c r="E14" s="9">
        <v>26</v>
      </c>
      <c r="F14" s="9">
        <v>22</v>
      </c>
      <c r="G14" s="9"/>
      <c r="H14" s="10">
        <f t="shared" ref="H14:H27" si="0">F14/E14</f>
        <v>0.84615384615384615</v>
      </c>
      <c r="I14" s="9">
        <f t="shared" ref="I14:I28" si="1">(E14-SUM(F14:G14))-K14</f>
        <v>4</v>
      </c>
      <c r="J14" s="10">
        <f t="shared" ref="J14:J28" si="2">I14/E14</f>
        <v>0.15384615384615385</v>
      </c>
      <c r="K14" s="9"/>
      <c r="L14" s="10">
        <f t="shared" ref="L14:L28" si="3">K14/E14</f>
        <v>0</v>
      </c>
      <c r="M14" s="9">
        <v>72.08</v>
      </c>
      <c r="N14" s="15">
        <v>0.85</v>
      </c>
    </row>
    <row r="15" spans="1:14" s="11" customFormat="1" ht="28" x14ac:dyDescent="0.15">
      <c r="A15" s="9" t="s">
        <v>39</v>
      </c>
      <c r="B15" s="9">
        <v>5</v>
      </c>
      <c r="C15" s="9" t="s">
        <v>40</v>
      </c>
      <c r="D15" s="9" t="s">
        <v>31</v>
      </c>
      <c r="E15" s="9">
        <v>26</v>
      </c>
      <c r="F15" s="9">
        <v>23</v>
      </c>
      <c r="G15" s="9"/>
      <c r="H15" s="10">
        <f t="shared" si="0"/>
        <v>0.88461538461538458</v>
      </c>
      <c r="I15" s="9">
        <v>3</v>
      </c>
      <c r="J15" s="10">
        <f t="shared" si="2"/>
        <v>0.11538461538461539</v>
      </c>
      <c r="K15" s="9"/>
      <c r="L15" s="10">
        <f>K15/E16</f>
        <v>0</v>
      </c>
      <c r="M15" s="9">
        <v>74.349999999999994</v>
      </c>
      <c r="N15" s="15">
        <v>0.81</v>
      </c>
    </row>
    <row r="16" spans="1:14" s="11" customFormat="1" ht="28" x14ac:dyDescent="0.15">
      <c r="A16" s="9" t="s">
        <v>39</v>
      </c>
      <c r="B16" s="9">
        <v>4</v>
      </c>
      <c r="C16" s="9" t="s">
        <v>41</v>
      </c>
      <c r="D16" s="9" t="s">
        <v>31</v>
      </c>
      <c r="E16" s="9">
        <v>25</v>
      </c>
      <c r="F16" s="9">
        <v>15</v>
      </c>
      <c r="G16" s="9"/>
      <c r="H16" s="10">
        <f>F16/E16</f>
        <v>0.6</v>
      </c>
      <c r="I16" s="9">
        <f>(E19-SUM(F16:G16))-K16</f>
        <v>10</v>
      </c>
      <c r="J16" s="10">
        <f>I16/E16</f>
        <v>0.4</v>
      </c>
      <c r="K16" s="9"/>
      <c r="L16" s="10">
        <f>K16/E19</f>
        <v>0</v>
      </c>
      <c r="M16" s="9">
        <v>47.4</v>
      </c>
      <c r="N16" s="15">
        <v>0.6</v>
      </c>
    </row>
    <row r="17" spans="1:14" s="11" customFormat="1" ht="28" x14ac:dyDescent="0.15">
      <c r="A17" s="9" t="s">
        <v>39</v>
      </c>
      <c r="B17" s="9">
        <v>5</v>
      </c>
      <c r="C17" s="9" t="s">
        <v>41</v>
      </c>
      <c r="D17" s="9" t="s">
        <v>31</v>
      </c>
      <c r="E17" s="9">
        <v>25</v>
      </c>
      <c r="F17" s="9">
        <v>19</v>
      </c>
      <c r="G17" s="9"/>
      <c r="H17" s="10">
        <f>F17/E17</f>
        <v>0.76</v>
      </c>
      <c r="I17" s="9">
        <v>6</v>
      </c>
      <c r="J17" s="10">
        <f>I17/E17</f>
        <v>0.24</v>
      </c>
      <c r="K17" s="9"/>
      <c r="L17" s="10">
        <f>K17/E20</f>
        <v>0</v>
      </c>
      <c r="M17" s="9">
        <v>64.3</v>
      </c>
      <c r="N17" s="15">
        <v>0.76</v>
      </c>
    </row>
    <row r="18" spans="1:14" s="11" customFormat="1" ht="28" x14ac:dyDescent="0.15">
      <c r="A18" s="9" t="s">
        <v>39</v>
      </c>
      <c r="B18" s="9">
        <v>6</v>
      </c>
      <c r="C18" s="9" t="s">
        <v>41</v>
      </c>
      <c r="D18" s="9" t="s">
        <v>31</v>
      </c>
      <c r="E18" s="9">
        <v>25</v>
      </c>
      <c r="F18" s="9">
        <v>21</v>
      </c>
      <c r="G18" s="9"/>
      <c r="H18" s="10">
        <f>F18/E18</f>
        <v>0.84</v>
      </c>
      <c r="I18" s="9">
        <v>4</v>
      </c>
      <c r="J18" s="10">
        <f>I18/E18</f>
        <v>0.16</v>
      </c>
      <c r="K18" s="9"/>
      <c r="L18" s="10">
        <v>0</v>
      </c>
      <c r="M18" s="9">
        <v>69.400000000000006</v>
      </c>
      <c r="N18" s="15">
        <v>0.84</v>
      </c>
    </row>
    <row r="19" spans="1:14" s="11" customFormat="1" ht="28" x14ac:dyDescent="0.15">
      <c r="A19" s="9" t="s">
        <v>42</v>
      </c>
      <c r="B19" s="9">
        <v>3</v>
      </c>
      <c r="C19" s="9" t="s">
        <v>41</v>
      </c>
      <c r="D19" s="9" t="s">
        <v>31</v>
      </c>
      <c r="E19" s="9">
        <v>25</v>
      </c>
      <c r="F19" s="9">
        <v>16</v>
      </c>
      <c r="G19" s="9"/>
      <c r="H19" s="10">
        <f>F19/E19</f>
        <v>0.64</v>
      </c>
      <c r="I19" s="9">
        <v>9</v>
      </c>
      <c r="J19" s="10">
        <f>I19/E19</f>
        <v>0.36</v>
      </c>
      <c r="K19" s="9"/>
      <c r="L19" s="10">
        <v>0</v>
      </c>
      <c r="M19" s="9">
        <v>51.3</v>
      </c>
      <c r="N19" s="15">
        <v>0.64</v>
      </c>
    </row>
    <row r="20" spans="1:14" s="11" customFormat="1" ht="28" x14ac:dyDescent="0.15">
      <c r="A20" s="9" t="s">
        <v>43</v>
      </c>
      <c r="B20" s="9">
        <v>4</v>
      </c>
      <c r="C20" s="9" t="s">
        <v>44</v>
      </c>
      <c r="D20" s="9" t="s">
        <v>31</v>
      </c>
      <c r="E20" s="9">
        <v>17</v>
      </c>
      <c r="F20" s="9">
        <v>11</v>
      </c>
      <c r="G20" s="9"/>
      <c r="H20" s="10">
        <f>F20/E20</f>
        <v>0.6470588235294118</v>
      </c>
      <c r="I20" s="9">
        <v>6</v>
      </c>
      <c r="J20" s="10">
        <f>I20/E20</f>
        <v>0.35294117647058826</v>
      </c>
      <c r="K20" s="9"/>
      <c r="L20" s="10">
        <v>0</v>
      </c>
      <c r="M20" s="9">
        <v>58.24</v>
      </c>
      <c r="N20" s="15">
        <v>0.65</v>
      </c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>F21/#REF!</f>
        <v>#REF!</v>
      </c>
      <c r="I21" s="9" t="e">
        <f>(#REF!-SUM(F21:G21))-K21</f>
        <v>#REF!</v>
      </c>
      <c r="J21" s="10" t="e">
        <f>I21/#REF!</f>
        <v>#REF!</v>
      </c>
      <c r="K21" s="9"/>
      <c r="L21" s="10" t="e">
        <f>K21/#REF!</f>
        <v>#REF!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169</v>
      </c>
      <c r="F28" s="17">
        <f>SUM(F14:F27)</f>
        <v>127</v>
      </c>
      <c r="G28" s="17">
        <f>SUM(G14:G27)</f>
        <v>0</v>
      </c>
      <c r="H28" s="18">
        <f>SUM(F28:G28)/E28</f>
        <v>0.75147928994082835</v>
      </c>
      <c r="I28" s="17">
        <f t="shared" si="1"/>
        <v>42</v>
      </c>
      <c r="J28" s="18">
        <f t="shared" si="2"/>
        <v>0.24852071005917159</v>
      </c>
      <c r="K28" s="17">
        <f>SUM(K14:K27)</f>
        <v>0</v>
      </c>
      <c r="L28" s="18">
        <f t="shared" si="3"/>
        <v>0</v>
      </c>
      <c r="M28" s="17">
        <f>AVERAGE(M14:M27)</f>
        <v>62.438571428571429</v>
      </c>
      <c r="N28" s="19">
        <f>AVERAGE(N14:N27)</f>
        <v>0.73571428571428577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2024-06-10T23:03:30Z</dcterms:modified>
  <cp:category/>
  <cp:contentStatus/>
</cp:coreProperties>
</file>