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LIO 2024\REPORTE FINAL\"/>
    </mc:Choice>
  </mc:AlternateContent>
  <xr:revisionPtr revIDLastSave="0" documentId="13_ncr:1_{BBD8F134-C513-4DA1-A99A-59EA7D3DD495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5" l="1"/>
  <c r="H16" i="25"/>
  <c r="H17" i="25"/>
  <c r="H18" i="25"/>
  <c r="H14" i="25"/>
  <c r="A16" i="25"/>
  <c r="A16" i="24"/>
  <c r="A17" i="25"/>
  <c r="A17" i="24"/>
  <c r="M28" i="10"/>
  <c r="N28" i="10"/>
  <c r="N28" i="25" l="1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E16" i="25"/>
  <c r="I16" i="25" s="1"/>
  <c r="J16" i="25" s="1"/>
  <c r="D16" i="25"/>
  <c r="C16" i="25"/>
  <c r="A15" i="25"/>
  <c r="E15" i="25"/>
  <c r="I15" i="25" s="1"/>
  <c r="J15" i="25" s="1"/>
  <c r="D15" i="25"/>
  <c r="C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I18" i="24" s="1"/>
  <c r="D18" i="24"/>
  <c r="C18" i="24"/>
  <c r="A18" i="24"/>
  <c r="E17" i="24"/>
  <c r="I17" i="24" s="1"/>
  <c r="D17" i="24"/>
  <c r="C17" i="24"/>
  <c r="E16" i="24"/>
  <c r="I16" i="24" s="1"/>
  <c r="D16" i="24"/>
  <c r="C16" i="24"/>
  <c r="E15" i="24"/>
  <c r="I15" i="24" s="1"/>
  <c r="D15" i="24"/>
  <c r="C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I18" i="23" s="1"/>
  <c r="D18" i="23"/>
  <c r="C18" i="23"/>
  <c r="A18" i="23"/>
  <c r="E17" i="23"/>
  <c r="I17" i="23" s="1"/>
  <c r="D17" i="23"/>
  <c r="C17" i="23"/>
  <c r="A16" i="23"/>
  <c r="E16" i="23"/>
  <c r="I16" i="23" s="1"/>
  <c r="D16" i="23"/>
  <c r="C16" i="23"/>
  <c r="E15" i="23"/>
  <c r="I15" i="23" s="1"/>
  <c r="D15" i="23"/>
  <c r="C15" i="23"/>
  <c r="E14" i="23"/>
  <c r="I14" i="23" s="1"/>
  <c r="D14" i="23"/>
  <c r="C14" i="23"/>
  <c r="A14" i="23"/>
  <c r="B10" i="23"/>
  <c r="B37" i="23" s="1"/>
  <c r="L8" i="23"/>
  <c r="H8" i="23"/>
  <c r="E8" i="23"/>
  <c r="C15" i="22"/>
  <c r="D15" i="22"/>
  <c r="E15" i="22"/>
  <c r="L15" i="22" s="1"/>
  <c r="A15" i="22"/>
  <c r="C16" i="22"/>
  <c r="D16" i="22"/>
  <c r="E16" i="22"/>
  <c r="L16" i="22" s="1"/>
  <c r="A16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8" i="10"/>
  <c r="I18" i="10"/>
  <c r="L17" i="10"/>
  <c r="L16" i="10"/>
  <c r="I16" i="10"/>
  <c r="L15" i="10"/>
  <c r="I15" i="10"/>
  <c r="L14" i="10"/>
  <c r="I14" i="10"/>
  <c r="L17" i="22" l="1"/>
  <c r="I17" i="22"/>
  <c r="I16" i="22"/>
  <c r="I15" i="22"/>
  <c r="I14" i="22"/>
  <c r="L14" i="25"/>
  <c r="L15" i="25"/>
  <c r="L16" i="25"/>
  <c r="L17" i="25"/>
  <c r="L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<sst xmlns="http://schemas.openxmlformats.org/spreadsheetml/2006/main" count="201" uniqueCount="50">
  <si>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</si>
  <si>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</si>
  <si>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</si>
  <si>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</si>
  <si>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</si>
  <si>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</si>
  <si>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</si>
  <si>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</si>
  <si>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</si>
  <si>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</si>
  <si>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</si>
  <si>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</si>
  <si>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</si>
  <si>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</si>
  <si>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</si>
  <si>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</si>
  <si>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</si>
  <si>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</si>
  <si>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</si>
  <si>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</si>
  <si>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</si>
  <si>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</si>
  <si>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</si>
  <si>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</si>
  <si>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</si>
  <si>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</si>
  <si>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</si>
  <si>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</si>
  <si>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</si>
  <si>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</si>
  <si>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</si>
  <si>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</si>
  <si>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MII. ARMANDO ALVARADO ALVARADO</t>
  </si>
  <si>
    <t>IIND</t>
  </si>
  <si>
    <t>T</t>
  </si>
  <si>
    <t>LADM</t>
  </si>
  <si>
    <t>ADMINISTRACION DE LA CALIDAD</t>
  </si>
  <si>
    <t>MTRA. FLOR ILIANA CHONTAL PELAYO</t>
  </si>
  <si>
    <t>605 A</t>
  </si>
  <si>
    <t>PROPIEDAD DE LOS MATERIALES</t>
  </si>
  <si>
    <t>INVESTIGACION DE OPERACIONES</t>
  </si>
  <si>
    <t>410 A</t>
  </si>
  <si>
    <t>201 C</t>
  </si>
  <si>
    <t>METODOS CUANTITATIVOS PARA LA ADMINISTRACION</t>
  </si>
  <si>
    <t>405 B</t>
  </si>
  <si>
    <t>ADMINSTRACION DE LA CALIDAD</t>
  </si>
  <si>
    <t>605 B</t>
  </si>
  <si>
    <t>IIF</t>
  </si>
  <si>
    <t>FEBRERO-JUNIO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</si>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</sst>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11205</xdr:colOff>
      <xdr:row>33</xdr:row>
      <xdr:rowOff>78441</xdr:rowOff>
    </xdr:from>
    <xdr:to>
      <xdr:col>3</xdr:col>
      <xdr:colOff>784410</xdr:colOff>
      <xdr:row>33</xdr:row>
      <xdr:rowOff>786092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72117" y="7676029"/>
          <a:ext cx="773205" cy="7188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</xdr:colOff>
      <xdr:row>33</xdr:row>
      <xdr:rowOff>67236</xdr:rowOff>
    </xdr:from>
    <xdr:to>
      <xdr:col>3</xdr:col>
      <xdr:colOff>773207</xdr:colOff>
      <xdr:row>33</xdr:row>
      <xdr:rowOff>774887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DE516-1647-4140-9728-4EAFAA50723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39355" y="7530354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425824</xdr:colOff>
      <xdr:row>33</xdr:row>
      <xdr:rowOff>56030</xdr:rowOff>
    </xdr:from>
    <xdr:to>
      <xdr:col>3</xdr:col>
      <xdr:colOff>762000</xdr:colOff>
      <xdr:row>33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9A6E70-0BEB-4872-A372-04E8E160CBD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16942" y="7519148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414620</xdr:colOff>
      <xdr:row>33</xdr:row>
      <xdr:rowOff>56030</xdr:rowOff>
    </xdr:from>
    <xdr:to>
      <xdr:col>3</xdr:col>
      <xdr:colOff>762002</xdr:colOff>
      <xdr:row>33</xdr:row>
      <xdr:rowOff>763681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64D6ED-335C-4178-9065-964471D8EB4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305738" y="7351059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403410</xdr:colOff>
      <xdr:row>33</xdr:row>
      <xdr:rowOff>67236</xdr:rowOff>
    </xdr:from>
    <xdr:to>
      <xdr:col>3</xdr:col>
      <xdr:colOff>728380</xdr:colOff>
      <xdr:row>33</xdr:row>
      <xdr:rowOff>774887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23CA78-CC06-4022-BB2B-0B626C2EC2B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3294528" y="8202707"/>
          <a:ext cx="773205" cy="707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5</v>
      </c>
      <c r="G8" s="4" t="s">
        <v>6</v>
      </c>
      <c r="H8" s="5">
        <v>4</v>
      </c>
      <c r="I8" s="37" t="s">
        <v>7</v>
      </c>
      <c r="J8" s="37"/>
      <c r="K8" s="37"/>
      <c r="L8" s="31" t="s">
        <v>48</v>
      </c>
      <c r="M8" s="31"/>
      <c r="N8" s="31"/>
    </row>
    <row r="10" spans="1:14" x14ac:dyDescent="0.2">
      <c r="A10" s="4" t="s">
        <v>8</v>
      </c>
      <c r="B10" s="31" t="s">
        <v>32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39</v>
      </c>
      <c r="B14" s="9" t="s">
        <v>21</v>
      </c>
      <c r="C14" s="9" t="s">
        <v>42</v>
      </c>
      <c r="D14" s="9" t="s">
        <v>33</v>
      </c>
      <c r="E14" s="9"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0.76</v>
      </c>
    </row>
    <row r="15" spans="1:14" s="11" customFormat="1" x14ac:dyDescent="0.2">
      <c r="A15" s="8" t="s">
        <v>40</v>
      </c>
      <c r="B15" s="9" t="s">
        <v>21</v>
      </c>
      <c r="C15" s="9" t="s">
        <v>41</v>
      </c>
      <c r="D15" s="9" t="s">
        <v>47</v>
      </c>
      <c r="E15" s="9"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65</v>
      </c>
      <c r="N15" s="15">
        <v>0.9</v>
      </c>
    </row>
    <row r="16" spans="1:14" s="11" customFormat="1" ht="25.5" x14ac:dyDescent="0.2">
      <c r="A16" s="8" t="s">
        <v>43</v>
      </c>
      <c r="B16" s="9" t="s">
        <v>21</v>
      </c>
      <c r="C16" s="9" t="s">
        <v>44</v>
      </c>
      <c r="D16" s="9" t="s">
        <v>35</v>
      </c>
      <c r="E16" s="9">
        <v>31</v>
      </c>
      <c r="F16" s="9">
        <v>21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56</v>
      </c>
      <c r="N16" s="15">
        <v>0.32</v>
      </c>
    </row>
    <row r="17" spans="1:14" s="11" customFormat="1" x14ac:dyDescent="0.2">
      <c r="A17" s="11" t="s">
        <v>45</v>
      </c>
      <c r="B17" s="9" t="s">
        <v>21</v>
      </c>
      <c r="C17" s="9" t="s">
        <v>46</v>
      </c>
      <c r="D17" s="9" t="s">
        <v>35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93</v>
      </c>
      <c r="N17" s="15">
        <v>0.85</v>
      </c>
    </row>
    <row r="18" spans="1:14" s="11" customFormat="1" x14ac:dyDescent="0.2">
      <c r="A18" s="8" t="s">
        <v>36</v>
      </c>
      <c r="B18" s="9" t="s">
        <v>21</v>
      </c>
      <c r="C18" s="9" t="s">
        <v>38</v>
      </c>
      <c r="D18" s="9" t="s">
        <v>35</v>
      </c>
      <c r="E18" s="9">
        <v>27</v>
      </c>
      <c r="F18" s="9">
        <v>23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80</v>
      </c>
      <c r="N18" s="15">
        <v>0.81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93</v>
      </c>
      <c r="G28" s="17"/>
      <c r="H28" s="18"/>
      <c r="I28" s="17">
        <f t="shared" si="0"/>
        <v>17</v>
      </c>
      <c r="J28" s="18"/>
      <c r="K28" s="17">
        <v>0</v>
      </c>
      <c r="L28" s="18">
        <f t="shared" si="1"/>
        <v>0</v>
      </c>
      <c r="M28" s="17">
        <f>AVERAGE(M14:M27)</f>
        <v>74.8</v>
      </c>
      <c r="N28" s="19">
        <f>AVERAGE(N14:N27)</f>
        <v>0.72799999999999998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">
        <v>32</v>
      </c>
      <c r="C37" s="24"/>
      <c r="D37" s="24"/>
      <c r="E37" s="13"/>
      <c r="F37" s="13"/>
      <c r="G37" s="25" t="s">
        <v>37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PROPIEDAD DE LOS MATERIALES</v>
      </c>
      <c r="B14" s="9" t="s">
        <v>49</v>
      </c>
      <c r="C14" s="9" t="str">
        <f>'1'!C14</f>
        <v>201 C</v>
      </c>
      <c r="D14" s="9" t="str">
        <f>'1'!D14</f>
        <v>IIND</v>
      </c>
      <c r="E14" s="9">
        <f>'1'!E14</f>
        <v>17</v>
      </c>
      <c r="F14" s="9">
        <v>15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0.82</v>
      </c>
    </row>
    <row r="15" spans="1:14" s="11" customFormat="1" x14ac:dyDescent="0.2">
      <c r="A15" s="22" t="str">
        <f>'1'!A15</f>
        <v>INVESTIGACION DE OPERACIONES</v>
      </c>
      <c r="B15" s="9" t="s">
        <v>49</v>
      </c>
      <c r="C15" s="9" t="str">
        <f>'1'!C15</f>
        <v>410 A</v>
      </c>
      <c r="D15" s="9" t="str">
        <f>'1'!D15</f>
        <v>IIF</v>
      </c>
      <c r="E15" s="9">
        <f>'1'!E15</f>
        <v>21</v>
      </c>
      <c r="F15" s="9">
        <v>18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70</v>
      </c>
      <c r="N15" s="15">
        <v>0.86</v>
      </c>
    </row>
    <row r="16" spans="1:14" s="11" customFormat="1" ht="25.5" x14ac:dyDescent="0.2">
      <c r="A16" s="9" t="str">
        <f>'1'!A16</f>
        <v>METODOS CUANTITATIVOS PARA LA ADMINISTRACION</v>
      </c>
      <c r="B16" s="9" t="s">
        <v>49</v>
      </c>
      <c r="C16" s="9" t="str">
        <f>'1'!C16</f>
        <v>405 B</v>
      </c>
      <c r="D16" s="9" t="str">
        <f>'1'!D16</f>
        <v>LADM</v>
      </c>
      <c r="E16" s="9">
        <f>'1'!E16</f>
        <v>31</v>
      </c>
      <c r="F16" s="9">
        <v>26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65</v>
      </c>
      <c r="N16" s="15">
        <v>0.84</v>
      </c>
    </row>
    <row r="17" spans="1:14" s="11" customFormat="1" x14ac:dyDescent="0.2">
      <c r="A17" s="21" t="s">
        <v>36</v>
      </c>
      <c r="B17" s="9" t="s">
        <v>49</v>
      </c>
      <c r="C17" s="9" t="str">
        <f>'1'!C17</f>
        <v>605 B</v>
      </c>
      <c r="D17" s="9" t="str">
        <f>'1'!D17</f>
        <v>LADM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87</v>
      </c>
      <c r="N17" s="15">
        <v>0.86</v>
      </c>
    </row>
    <row r="18" spans="1:14" s="11" customFormat="1" x14ac:dyDescent="0.2">
      <c r="A18" s="9" t="str">
        <f>'1'!A18</f>
        <v>ADMINISTRACION DE LA CALIDAD</v>
      </c>
      <c r="B18" s="9" t="s">
        <v>49</v>
      </c>
      <c r="C18" s="9" t="str">
        <f>'1'!C18</f>
        <v>605 A</v>
      </c>
      <c r="D18" s="9" t="str">
        <f>'1'!D18</f>
        <v>LADM</v>
      </c>
      <c r="E18" s="9">
        <f>'1'!E18</f>
        <v>27</v>
      </c>
      <c r="F18" s="9">
        <v>24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81</v>
      </c>
      <c r="N18" s="15">
        <v>0.74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96</v>
      </c>
      <c r="G28" s="17">
        <f>SUM(G14:G27)</f>
        <v>0</v>
      </c>
      <c r="H28" s="18">
        <f>SUM(F28:G28)/E28</f>
        <v>0.87272727272727268</v>
      </c>
      <c r="I28" s="17">
        <f t="shared" si="0"/>
        <v>14</v>
      </c>
      <c r="J28" s="18">
        <f t="shared" ref="J28" si="2">I28/E28</f>
        <v>0.12727272727272726</v>
      </c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0.82400000000000007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5" t="s">
        <v>37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3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>
        <v>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74</v>
      </c>
      <c r="N14" s="15">
        <v>0.82</v>
      </c>
    </row>
    <row r="15" spans="1:14" s="11" customFormat="1" x14ac:dyDescent="0.2">
      <c r="A15" s="9" t="s">
        <v>40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>
        <v>5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57</v>
      </c>
      <c r="N15" s="15">
        <v>0.76</v>
      </c>
    </row>
    <row r="16" spans="1:14" s="11" customFormat="1" ht="25.5" x14ac:dyDescent="0.2">
      <c r="A16" s="9" t="str">
        <f>'1'!A16</f>
        <v>METODOS CUANTITATIVOS PARA LA ADMINISTRACION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>
        <v>2</v>
      </c>
      <c r="G16" s="9"/>
      <c r="H16" s="10"/>
      <c r="I16" s="9">
        <f t="shared" si="0"/>
        <v>29</v>
      </c>
      <c r="J16" s="10"/>
      <c r="K16" s="9">
        <v>0</v>
      </c>
      <c r="L16" s="10">
        <f t="shared" si="1"/>
        <v>0</v>
      </c>
      <c r="M16" s="9">
        <v>70</v>
      </c>
      <c r="N16" s="15">
        <v>0.93</v>
      </c>
    </row>
    <row r="17" spans="1:14" s="11" customFormat="1" x14ac:dyDescent="0.2">
      <c r="A17" s="11" t="s">
        <v>36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>
        <v>2</v>
      </c>
      <c r="G17" s="9"/>
      <c r="H17" s="10"/>
      <c r="I17" s="9">
        <f t="shared" si="0"/>
        <v>12</v>
      </c>
      <c r="J17" s="10"/>
      <c r="K17" s="9">
        <v>0</v>
      </c>
      <c r="L17" s="10">
        <f t="shared" si="1"/>
        <v>0</v>
      </c>
      <c r="M17" s="9">
        <v>74</v>
      </c>
      <c r="N17" s="15">
        <v>0.86</v>
      </c>
    </row>
    <row r="18" spans="1:14" s="11" customFormat="1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>
        <v>4</v>
      </c>
      <c r="G18" s="9"/>
      <c r="H18" s="10"/>
      <c r="I18" s="9">
        <f t="shared" si="0"/>
        <v>23</v>
      </c>
      <c r="J18" s="10"/>
      <c r="K18" s="9">
        <v>0</v>
      </c>
      <c r="L18" s="10">
        <f t="shared" si="1"/>
        <v>0</v>
      </c>
      <c r="M18" s="9">
        <v>74</v>
      </c>
      <c r="N18" s="15">
        <v>0.78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16</v>
      </c>
      <c r="G28" s="17">
        <f>SUM(G14:G27)</f>
        <v>0</v>
      </c>
      <c r="H28" s="18">
        <f>SUM(F28:G28)/E28</f>
        <v>0.14545454545454545</v>
      </c>
      <c r="I28" s="17">
        <f t="shared" si="0"/>
        <v>94</v>
      </c>
      <c r="J28" s="18">
        <f t="shared" ref="J28" si="2">I28/E28</f>
        <v>0.8545454545454545</v>
      </c>
      <c r="K28" s="17">
        <f>SUM(K14:K27)</f>
        <v>0</v>
      </c>
      <c r="L28" s="18">
        <f t="shared" si="1"/>
        <v>0</v>
      </c>
      <c r="M28" s="17">
        <f>AVERAGE(M14:M27)</f>
        <v>69.8</v>
      </c>
      <c r="N28" s="19">
        <f>AVERAGE(N14:N27)</f>
        <v>0.83000000000000007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5" t="s">
        <v>37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PROPIEDAD DE LOS MATERIALES</v>
      </c>
      <c r="B14" s="9"/>
      <c r="C14" s="9" t="str">
        <f>'1'!C14</f>
        <v>201 C</v>
      </c>
      <c r="D14" s="9" t="str">
        <f>'1'!D14</f>
        <v>IIND</v>
      </c>
      <c r="E14" s="9">
        <f>'1'!E14</f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0.82</v>
      </c>
    </row>
    <row r="15" spans="1:14" s="11" customFormat="1" x14ac:dyDescent="0.2">
      <c r="A15" s="9" t="s">
        <v>40</v>
      </c>
      <c r="B15" s="9"/>
      <c r="C15" s="9" t="str">
        <f>'1'!C15</f>
        <v>410 A</v>
      </c>
      <c r="D15" s="9" t="str">
        <f>'1'!D15</f>
        <v>IIF</v>
      </c>
      <c r="E15" s="9">
        <f>'1'!E15</f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0.71</v>
      </c>
    </row>
    <row r="16" spans="1:14" s="11" customFormat="1" ht="25.5" x14ac:dyDescent="0.2">
      <c r="A16" s="9" t="str">
        <f>'1'!A16</f>
        <v>METODOS CUANTITATIVOS PARA LA ADMINISTRACION</v>
      </c>
      <c r="B16" s="9"/>
      <c r="C16" s="9" t="str">
        <f>'1'!C16</f>
        <v>405 B</v>
      </c>
      <c r="D16" s="9" t="str">
        <f>'1'!D16</f>
        <v>LADM</v>
      </c>
      <c r="E16" s="9">
        <f>'1'!E16</f>
        <v>31</v>
      </c>
      <c r="F16" s="9">
        <v>31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0.68</v>
      </c>
    </row>
    <row r="17" spans="1:14" s="11" customFormat="1" x14ac:dyDescent="0.2">
      <c r="A17" s="9" t="str">
        <f>'1'!A17</f>
        <v>ADMINSTRACION DE LA CALIDAD</v>
      </c>
      <c r="B17" s="9"/>
      <c r="C17" s="9" t="str">
        <f>'1'!C17</f>
        <v>605 B</v>
      </c>
      <c r="D17" s="9" t="str">
        <f>'1'!D17</f>
        <v>LADM</v>
      </c>
      <c r="E17" s="9">
        <f>'1'!E17</f>
        <v>14</v>
      </c>
      <c r="F17" s="9">
        <v>13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82</v>
      </c>
      <c r="N17" s="15">
        <v>0.86</v>
      </c>
    </row>
    <row r="18" spans="1:14" s="11" customFormat="1" x14ac:dyDescent="0.2">
      <c r="A18" s="9" t="str">
        <f>'1'!A18</f>
        <v>ADMINISTRACION DE LA CALIDAD</v>
      </c>
      <c r="B18" s="9"/>
      <c r="C18" s="9" t="str">
        <f>'1'!C18</f>
        <v>605 A</v>
      </c>
      <c r="D18" s="9" t="str">
        <f>'1'!D18</f>
        <v>LADM</v>
      </c>
      <c r="E18" s="9">
        <f>'1'!E18</f>
        <v>27</v>
      </c>
      <c r="F18" s="9">
        <v>26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83</v>
      </c>
      <c r="N18" s="15">
        <v>0.67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105</v>
      </c>
      <c r="G28" s="17">
        <f>SUM(G14:G27)</f>
        <v>0</v>
      </c>
      <c r="H28" s="18">
        <f>SUM(F28:G28)/E28</f>
        <v>0.95454545454545459</v>
      </c>
      <c r="I28" s="17">
        <f t="shared" si="0"/>
        <v>5</v>
      </c>
      <c r="J28" s="18">
        <f t="shared" ref="J28" si="2">I28/E28</f>
        <v>4.5454545454545456E-2</v>
      </c>
      <c r="K28" s="17">
        <f>SUM(K14:K27)</f>
        <v>0</v>
      </c>
      <c r="L28" s="18">
        <f t="shared" si="1"/>
        <v>0</v>
      </c>
      <c r="M28" s="17">
        <f>AVERAGE(M14:M27)</f>
        <v>80</v>
      </c>
      <c r="N28" s="19">
        <f>AVERAGE(N14:N27)</f>
        <v>0.748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5" t="s">
        <v>37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O18" sqref="O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FEBRERO-JUNIO 2024</v>
      </c>
      <c r="M8" s="31"/>
      <c r="N8" s="31"/>
    </row>
    <row r="10" spans="1:14" x14ac:dyDescent="0.2">
      <c r="A10" s="4" t="s">
        <v>8</v>
      </c>
      <c r="B10" s="31" t="str">
        <f>'1'!B10</f>
        <v>MII. ARMANDO ALVARADO ALVARADO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PROPIEDAD DE LOS MATERIALES</v>
      </c>
      <c r="B14" s="9" t="s">
        <v>34</v>
      </c>
      <c r="C14" s="9" t="str">
        <f>'1'!C14</f>
        <v>201 C</v>
      </c>
      <c r="D14" s="9" t="str">
        <f>'1'!D14</f>
        <v>IIND</v>
      </c>
      <c r="E14" s="9">
        <f>'1'!E14</f>
        <v>17</v>
      </c>
      <c r="F14" s="9">
        <v>13</v>
      </c>
      <c r="G14" s="9">
        <v>3</v>
      </c>
      <c r="H14" s="10">
        <f>F14/E14+G14/E14</f>
        <v>0.94117647058823528</v>
      </c>
      <c r="I14" s="9">
        <f t="shared" ref="I14:I28" si="0">(E14-SUM(F14:G14))-K14</f>
        <v>1</v>
      </c>
      <c r="J14" s="10">
        <f t="shared" ref="J14:J28" si="1">I14/E14</f>
        <v>5.8823529411764705E-2</v>
      </c>
      <c r="K14" s="9">
        <v>0</v>
      </c>
      <c r="L14" s="10">
        <f t="shared" ref="L14:L28" si="2">K14/E14</f>
        <v>0</v>
      </c>
      <c r="M14" s="9">
        <v>80</v>
      </c>
      <c r="N14" s="15">
        <v>0.7</v>
      </c>
    </row>
    <row r="15" spans="1:14" s="11" customFormat="1" x14ac:dyDescent="0.2">
      <c r="A15" s="9" t="str">
        <f>'1'!A15</f>
        <v>INVESTIGACION DE OPERACIONES</v>
      </c>
      <c r="B15" s="9" t="s">
        <v>34</v>
      </c>
      <c r="C15" s="9" t="str">
        <f>'1'!C15</f>
        <v>410 A</v>
      </c>
      <c r="D15" s="9" t="str">
        <f>'1'!D15</f>
        <v>IIF</v>
      </c>
      <c r="E15" s="9">
        <f>'1'!E15</f>
        <v>21</v>
      </c>
      <c r="F15" s="9">
        <v>16</v>
      </c>
      <c r="G15" s="9">
        <v>3</v>
      </c>
      <c r="H15" s="10">
        <f t="shared" ref="H15:H18" si="3">F15/E15+G15/E15</f>
        <v>0.90476190476190466</v>
      </c>
      <c r="I15" s="9">
        <f t="shared" si="0"/>
        <v>2</v>
      </c>
      <c r="J15" s="10">
        <f t="shared" si="1"/>
        <v>9.5238095238095233E-2</v>
      </c>
      <c r="K15" s="9"/>
      <c r="L15" s="10">
        <f t="shared" si="2"/>
        <v>0</v>
      </c>
      <c r="M15" s="9">
        <v>72</v>
      </c>
      <c r="N15" s="15">
        <v>0.9</v>
      </c>
    </row>
    <row r="16" spans="1:14" s="11" customFormat="1" ht="25.5" x14ac:dyDescent="0.2">
      <c r="A16" s="9" t="str">
        <f>'1'!A16</f>
        <v>METODOS CUANTITATIVOS PARA LA ADMINISTRACION</v>
      </c>
      <c r="B16" s="9" t="s">
        <v>34</v>
      </c>
      <c r="C16" s="9" t="str">
        <f>'1'!C16</f>
        <v>405 B</v>
      </c>
      <c r="D16" s="9" t="str">
        <f>'1'!D16</f>
        <v>LADM</v>
      </c>
      <c r="E16" s="9">
        <f>'1'!E16</f>
        <v>31</v>
      </c>
      <c r="F16" s="9">
        <v>29</v>
      </c>
      <c r="G16" s="9">
        <v>2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/>
      <c r="L16" s="10">
        <f t="shared" si="2"/>
        <v>0</v>
      </c>
      <c r="M16" s="9">
        <v>79</v>
      </c>
      <c r="N16" s="15">
        <v>0.68</v>
      </c>
    </row>
    <row r="17" spans="1:14" s="11" customFormat="1" x14ac:dyDescent="0.2">
      <c r="A17" s="9" t="str">
        <f>'1'!A17</f>
        <v>ADMINSTRACION DE LA CALIDAD</v>
      </c>
      <c r="B17" s="9" t="s">
        <v>34</v>
      </c>
      <c r="C17" s="9" t="str">
        <f>'1'!C17</f>
        <v>605 B</v>
      </c>
      <c r="D17" s="9" t="str">
        <f>'1'!D17</f>
        <v>LADM</v>
      </c>
      <c r="E17" s="9">
        <f>'1'!E17</f>
        <v>14</v>
      </c>
      <c r="F17" s="9">
        <v>11</v>
      </c>
      <c r="G17" s="9">
        <v>2</v>
      </c>
      <c r="H17" s="10">
        <f t="shared" si="3"/>
        <v>0.9285714285714286</v>
      </c>
      <c r="I17" s="9">
        <f t="shared" si="0"/>
        <v>1</v>
      </c>
      <c r="J17" s="10">
        <f t="shared" si="1"/>
        <v>7.1428571428571425E-2</v>
      </c>
      <c r="K17" s="9"/>
      <c r="L17" s="10">
        <f t="shared" si="2"/>
        <v>0</v>
      </c>
      <c r="M17" s="9">
        <v>85</v>
      </c>
      <c r="N17" s="15">
        <v>0.86</v>
      </c>
    </row>
    <row r="18" spans="1:14" s="11" customFormat="1" x14ac:dyDescent="0.2">
      <c r="A18" s="9" t="str">
        <f>'1'!A18</f>
        <v>ADMINISTRACION DE LA CALIDAD</v>
      </c>
      <c r="B18" s="9" t="s">
        <v>34</v>
      </c>
      <c r="C18" s="9" t="str">
        <f>'1'!C18</f>
        <v>605 A</v>
      </c>
      <c r="D18" s="9" t="str">
        <f>'1'!D18</f>
        <v>LADM</v>
      </c>
      <c r="E18" s="9">
        <f>'1'!E18</f>
        <v>27</v>
      </c>
      <c r="F18" s="9">
        <v>23</v>
      </c>
      <c r="G18" s="9">
        <v>3</v>
      </c>
      <c r="H18" s="10">
        <f t="shared" si="3"/>
        <v>0.96296296296296302</v>
      </c>
      <c r="I18" s="9">
        <f t="shared" si="0"/>
        <v>1</v>
      </c>
      <c r="J18" s="10">
        <f t="shared" si="1"/>
        <v>3.7037037037037035E-2</v>
      </c>
      <c r="K18" s="9"/>
      <c r="L18" s="10">
        <f t="shared" si="2"/>
        <v>0</v>
      </c>
      <c r="M18" s="9">
        <v>86</v>
      </c>
      <c r="N18" s="15">
        <v>0.81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110</v>
      </c>
      <c r="F28" s="17">
        <f>SUM(F14:F27)</f>
        <v>92</v>
      </c>
      <c r="G28" s="17">
        <f>SUM(G14:G27)</f>
        <v>13</v>
      </c>
      <c r="H28" s="18">
        <f>SUM(F28:G28)/E28</f>
        <v>0.95454545454545459</v>
      </c>
      <c r="I28" s="17">
        <f t="shared" si="0"/>
        <v>5</v>
      </c>
      <c r="J28" s="18">
        <f t="shared" si="1"/>
        <v>4.5454545454545456E-2</v>
      </c>
      <c r="K28" s="17">
        <f>SUM(K14:K27)</f>
        <v>0</v>
      </c>
      <c r="L28" s="18">
        <f t="shared" si="2"/>
        <v>0</v>
      </c>
      <c r="M28" s="17">
        <f>AVERAGE(M14:M27)</f>
        <v>80.400000000000006</v>
      </c>
      <c r="N28" s="19">
        <f>AVERAGE(N14:N27)</f>
        <v>0.79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ARMANDO ALVARADO ALVARADO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Armando Alvarado</cp:lastModifiedBy>
  <cp:revision/>
  <dcterms:created xsi:type="dcterms:W3CDTF">2021-11-22T14:45:25Z</dcterms:created>
  <dcterms:modified xsi:type="dcterms:W3CDTF">2024-06-19T04:45:03Z</dcterms:modified>
  <cp:category/>
  <cp:contentStatus/>
</cp:coreProperties>
</file>