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REPORTES DE CALIF 2024-1\"/>
    </mc:Choice>
  </mc:AlternateContent>
  <xr:revisionPtr revIDLastSave="0" documentId="13_ncr:1_{08BF80AD-00FF-4BEB-8211-3C76C503DCB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2" l="1"/>
  <c r="F14" i="22"/>
  <c r="F15" i="10"/>
  <c r="F16" i="10"/>
  <c r="F17" i="10"/>
  <c r="F14" i="10"/>
  <c r="F28" i="25"/>
  <c r="F14" i="24"/>
  <c r="F14" i="23"/>
  <c r="J14" i="22"/>
  <c r="H14" i="22"/>
  <c r="H15" i="10"/>
  <c r="H16" i="10"/>
  <c r="H17" i="10"/>
  <c r="H14" i="10"/>
  <c r="E17" i="24" l="1"/>
  <c r="F17" i="24" s="1"/>
  <c r="D20" i="24"/>
  <c r="E20" i="24"/>
  <c r="D19" i="24"/>
  <c r="E19" i="24"/>
  <c r="D18" i="24"/>
  <c r="E18" i="24"/>
  <c r="F18" i="24" s="1"/>
  <c r="C19" i="24"/>
  <c r="C18" i="24"/>
  <c r="A19" i="24"/>
  <c r="A18" i="24"/>
  <c r="A17" i="24"/>
  <c r="E16" i="24"/>
  <c r="F16" i="24" s="1"/>
  <c r="C16" i="24"/>
  <c r="A16" i="24"/>
  <c r="D16" i="24"/>
  <c r="D17" i="24" l="1"/>
  <c r="C20" i="24"/>
  <c r="C17" i="24"/>
  <c r="A20" i="24"/>
  <c r="C19" i="23" l="1"/>
  <c r="D19" i="23"/>
  <c r="E19" i="23"/>
  <c r="A19" i="23"/>
  <c r="N28" i="25" l="1"/>
  <c r="M28" i="25"/>
  <c r="K28" i="25"/>
  <c r="G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E28" i="25" s="1"/>
  <c r="D15" i="25"/>
  <c r="C15" i="25"/>
  <c r="A15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E15" i="24"/>
  <c r="F15" i="24" s="1"/>
  <c r="D15" i="24"/>
  <c r="C15" i="24"/>
  <c r="A15" i="24"/>
  <c r="D14" i="24"/>
  <c r="C14" i="24"/>
  <c r="A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H16" i="22" s="1"/>
  <c r="A17" i="22"/>
  <c r="C17" i="22"/>
  <c r="D17" i="22"/>
  <c r="E17" i="22"/>
  <c r="H17" i="22" s="1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J17" i="22"/>
  <c r="I16" i="22"/>
  <c r="J16" i="22" s="1"/>
  <c r="J15" i="22"/>
  <c r="B37" i="10"/>
  <c r="M28" i="10"/>
  <c r="K28" i="10"/>
  <c r="G28" i="10"/>
  <c r="F28" i="10"/>
  <c r="E28" i="10"/>
  <c r="J17" i="10"/>
  <c r="J16" i="10"/>
  <c r="J15" i="10"/>
  <c r="J14" i="10"/>
  <c r="I16" i="25" l="1"/>
  <c r="J16" i="25" s="1"/>
  <c r="H16" i="25"/>
  <c r="I17" i="25"/>
  <c r="J17" i="25" s="1"/>
  <c r="H17" i="25"/>
  <c r="I15" i="25"/>
  <c r="J15" i="25" s="1"/>
  <c r="H15" i="25"/>
  <c r="I14" i="25"/>
  <c r="J14" i="25" s="1"/>
  <c r="H14" i="25"/>
  <c r="L14" i="25"/>
  <c r="L15" i="25"/>
  <c r="L16" i="25"/>
  <c r="L17" i="25"/>
  <c r="L23" i="24"/>
  <c r="L24" i="24"/>
  <c r="L25" i="24"/>
  <c r="L26" i="24"/>
  <c r="H23" i="24"/>
  <c r="H24" i="24"/>
  <c r="H25" i="24"/>
  <c r="H26" i="24"/>
  <c r="E27" i="24"/>
  <c r="E28" i="23"/>
  <c r="I18" i="22"/>
  <c r="I22" i="22"/>
  <c r="I26" i="22"/>
  <c r="E28" i="22"/>
  <c r="I28" i="10"/>
  <c r="I28" i="25" l="1"/>
  <c r="J28" i="25" s="1"/>
  <c r="L28" i="25"/>
  <c r="H28" i="25"/>
  <c r="L27" i="24"/>
  <c r="I28" i="22"/>
  <c r="F17" i="23" l="1"/>
  <c r="F15" i="23"/>
  <c r="F16" i="23"/>
  <c r="F28" i="23" l="1"/>
  <c r="I28" i="23" s="1"/>
  <c r="F19" i="24" l="1"/>
  <c r="F20" i="24"/>
  <c r="F27" i="24"/>
  <c r="I27" i="24" s="1"/>
  <c r="J27" i="24" s="1"/>
  <c r="H2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<sst xmlns="http://schemas.openxmlformats.org/spreadsheetml/2006/main" count="184" uniqueCount="45">
  <si>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</si>
  <si>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</si>
  <si>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</si>
  <si>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</si>
  <si>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</si>
  <si>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</si>
  <si>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</si>
  <si>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</si>
  <si>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</si>
  <si>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</si>
  <si>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</si>
  <si>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</si>
  <si>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</si>
  <si>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</si>
  <si>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</si>
  <si>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</si>
  <si>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</si>
  <si>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</si>
  <si>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</si>
  <si>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</si>
  <si>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</si>
  <si>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</si>
  <si>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</si>
  <si>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</si>
  <si>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</si>
  <si>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</si>
  <si>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</si>
  <si>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</si>
  <si>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</si>
  <si>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</si>
  <si>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</si>
  <si>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</si>
  <si>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</si>
  <si>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</si>
  <si>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</si>
  <si>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PROBABILIDAD Y ESTADISTICA AMBIENTAL</t>
  </si>
  <si>
    <t>MANEJO DE CUENCAS</t>
  </si>
  <si>
    <t>CIENCIA E INGENIERÍA DE MATERIALES</t>
  </si>
  <si>
    <t>GESTIÓN DE RESIDUOS</t>
  </si>
  <si>
    <t>206A</t>
  </si>
  <si>
    <t>211A</t>
  </si>
  <si>
    <t>806A</t>
  </si>
  <si>
    <t>606A</t>
  </si>
  <si>
    <t>IMCT</t>
  </si>
  <si>
    <t>FEBRERO 2024-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</si>
</sst>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44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9.5" customHeight="1" x14ac:dyDescent="0.2">
      <c r="A14" s="8" t="s">
        <v>35</v>
      </c>
      <c r="B14" s="9">
        <v>1</v>
      </c>
      <c r="C14" s="9" t="s">
        <v>39</v>
      </c>
      <c r="D14" s="9" t="s">
        <v>31</v>
      </c>
      <c r="E14" s="9">
        <v>33</v>
      </c>
      <c r="F14" s="9">
        <f>E14-I14</f>
        <v>25</v>
      </c>
      <c r="G14" s="9"/>
      <c r="H14" s="10">
        <f>F14/E14</f>
        <v>0.75757575757575757</v>
      </c>
      <c r="I14" s="9">
        <v>8</v>
      </c>
      <c r="J14" s="10">
        <f>I14/E14</f>
        <v>0.24242424242424243</v>
      </c>
      <c r="K14" s="9"/>
      <c r="L14" s="10"/>
      <c r="M14" s="9">
        <v>68</v>
      </c>
      <c r="N14" s="15">
        <v>0.76</v>
      </c>
    </row>
    <row r="15" spans="1:14" s="11" customFormat="1" ht="24.75" customHeight="1" x14ac:dyDescent="0.2">
      <c r="A15" s="8" t="s">
        <v>37</v>
      </c>
      <c r="B15" s="9">
        <v>1</v>
      </c>
      <c r="C15" s="9" t="s">
        <v>40</v>
      </c>
      <c r="D15" s="9" t="s">
        <v>43</v>
      </c>
      <c r="E15" s="9">
        <v>18</v>
      </c>
      <c r="F15" s="9">
        <f t="shared" ref="F15:F17" si="0">E15-I15</f>
        <v>17</v>
      </c>
      <c r="G15" s="9"/>
      <c r="H15" s="10">
        <f t="shared" ref="H15:H17" si="1">F15/E15</f>
        <v>0.94444444444444442</v>
      </c>
      <c r="I15" s="9">
        <v>1</v>
      </c>
      <c r="J15" s="10">
        <f t="shared" ref="J15:J17" si="2">I15/E15</f>
        <v>5.5555555555555552E-2</v>
      </c>
      <c r="K15" s="9"/>
      <c r="L15" s="10"/>
      <c r="M15" s="9">
        <v>91</v>
      </c>
      <c r="N15" s="15">
        <v>0.69</v>
      </c>
    </row>
    <row r="16" spans="1:14" s="11" customFormat="1" ht="18.75" customHeight="1" x14ac:dyDescent="0.2">
      <c r="A16" s="8" t="s">
        <v>36</v>
      </c>
      <c r="B16" s="9">
        <v>1</v>
      </c>
      <c r="C16" s="9" t="s">
        <v>41</v>
      </c>
      <c r="D16" s="9" t="s">
        <v>31</v>
      </c>
      <c r="E16" s="9">
        <v>20</v>
      </c>
      <c r="F16" s="9">
        <f t="shared" si="0"/>
        <v>13</v>
      </c>
      <c r="G16" s="9"/>
      <c r="H16" s="10">
        <f t="shared" si="1"/>
        <v>0.65</v>
      </c>
      <c r="I16" s="9">
        <v>7</v>
      </c>
      <c r="J16" s="10">
        <f t="shared" si="2"/>
        <v>0.35</v>
      </c>
      <c r="K16" s="9"/>
      <c r="L16" s="10"/>
      <c r="M16" s="9">
        <v>53</v>
      </c>
      <c r="N16" s="15">
        <v>0.65</v>
      </c>
    </row>
    <row r="17" spans="1:14" s="11" customFormat="1" ht="23.25" customHeight="1" x14ac:dyDescent="0.2">
      <c r="A17" s="8" t="s">
        <v>38</v>
      </c>
      <c r="B17" s="9">
        <v>1</v>
      </c>
      <c r="C17" s="9" t="s">
        <v>42</v>
      </c>
      <c r="D17" s="9" t="s">
        <v>31</v>
      </c>
      <c r="E17" s="9">
        <v>18</v>
      </c>
      <c r="F17" s="9">
        <f t="shared" si="0"/>
        <v>17</v>
      </c>
      <c r="G17" s="9"/>
      <c r="H17" s="10">
        <f t="shared" si="1"/>
        <v>0.94444444444444442</v>
      </c>
      <c r="I17" s="9">
        <v>1</v>
      </c>
      <c r="J17" s="10">
        <f t="shared" si="2"/>
        <v>5.5555555555555552E-2</v>
      </c>
      <c r="K17" s="9"/>
      <c r="L17" s="10"/>
      <c r="M17" s="9">
        <v>89</v>
      </c>
      <c r="N17" s="15">
        <v>0.94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72</v>
      </c>
      <c r="G28" s="17">
        <f>SUM(G14:G27)</f>
        <v>0</v>
      </c>
      <c r="H28" s="18"/>
      <c r="I28" s="17">
        <f t="shared" ref="I28" si="3">(E28-SUM(F28:G28))-K28</f>
        <v>17</v>
      </c>
      <c r="J28" s="18"/>
      <c r="K28" s="17">
        <f>SUM(K14:K27)</f>
        <v>0</v>
      </c>
      <c r="L28" s="18"/>
      <c r="M28" s="17">
        <f>AVERAGE(M14:M27)</f>
        <v>75.25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2024- JUNIO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PROBABILIDAD Y ESTADISTICA AMBIENTAL</v>
      </c>
      <c r="B14" s="9">
        <v>2</v>
      </c>
      <c r="C14" s="9" t="str">
        <f>'1'!C14</f>
        <v>206A</v>
      </c>
      <c r="D14" s="9" t="str">
        <f>'1'!D14</f>
        <v>IAMB</v>
      </c>
      <c r="E14" s="9">
        <v>33</v>
      </c>
      <c r="F14" s="9">
        <f>E14-I14</f>
        <v>27</v>
      </c>
      <c r="G14" s="9"/>
      <c r="H14" s="10">
        <f>F14/E14</f>
        <v>0.81818181818181823</v>
      </c>
      <c r="I14" s="9">
        <v>6</v>
      </c>
      <c r="J14" s="10">
        <f>I14/E14</f>
        <v>0.18181818181818182</v>
      </c>
      <c r="K14" s="9"/>
      <c r="L14" s="10"/>
      <c r="M14" s="9">
        <v>71</v>
      </c>
      <c r="N14" s="15">
        <v>0.85</v>
      </c>
    </row>
    <row r="15" spans="1:14" s="11" customFormat="1" x14ac:dyDescent="0.2">
      <c r="A15" s="9" t="str">
        <f>'1'!A15</f>
        <v>CIENCIA E INGENIERÍA DE MATERIALES</v>
      </c>
      <c r="B15" s="9">
        <v>2</v>
      </c>
      <c r="C15" s="9" t="str">
        <f>'1'!C15</f>
        <v>211A</v>
      </c>
      <c r="D15" s="9" t="str">
        <f>'1'!D15</f>
        <v>IMCT</v>
      </c>
      <c r="E15" s="9">
        <f>'1'!E15</f>
        <v>18</v>
      </c>
      <c r="F15" s="9">
        <f>E15-I15</f>
        <v>18</v>
      </c>
      <c r="G15" s="9"/>
      <c r="H15" s="10">
        <f t="shared" ref="H15:H17" si="0">F15/E15</f>
        <v>1</v>
      </c>
      <c r="I15" s="9">
        <v>0</v>
      </c>
      <c r="J15" s="10">
        <f t="shared" ref="J15:J17" si="1">I15/E15</f>
        <v>0</v>
      </c>
      <c r="K15" s="9"/>
      <c r="L15" s="10"/>
      <c r="M15" s="9">
        <v>92.7</v>
      </c>
      <c r="N15" s="15">
        <v>0.7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v>12</v>
      </c>
      <c r="G16" s="9"/>
      <c r="H16" s="10">
        <f t="shared" si="0"/>
        <v>0.6</v>
      </c>
      <c r="I16" s="9">
        <f t="shared" ref="I15:I28" si="2">(E16-SUM(F16:G16))-K16</f>
        <v>8</v>
      </c>
      <c r="J16" s="10">
        <f t="shared" si="1"/>
        <v>0.4</v>
      </c>
      <c r="K16" s="9"/>
      <c r="L16" s="10"/>
      <c r="M16" s="9">
        <v>51</v>
      </c>
      <c r="N16" s="15">
        <v>0.6</v>
      </c>
    </row>
    <row r="17" spans="1:14" s="11" customFormat="1" x14ac:dyDescent="0.2">
      <c r="A17" s="9" t="str">
        <f>'1'!A17</f>
        <v>GESTIÓN DE RESIDUOS</v>
      </c>
      <c r="B17" s="9"/>
      <c r="C17" s="9" t="str">
        <f>'1'!C17</f>
        <v>606A</v>
      </c>
      <c r="D17" s="9" t="str">
        <f>'1'!D17</f>
        <v>IAMB</v>
      </c>
      <c r="E17" s="9">
        <f>'1'!E17</f>
        <v>18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2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2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2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0</v>
      </c>
      <c r="H28" s="18"/>
      <c r="I28" s="17">
        <f t="shared" si="2"/>
        <v>32</v>
      </c>
      <c r="J28" s="18"/>
      <c r="K28" s="17">
        <f>SUM(K14:K27)</f>
        <v>0</v>
      </c>
      <c r="L28" s="18"/>
      <c r="M28" s="17">
        <f>AVERAGE(M14:M27)</f>
        <v>71.566666666666663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2024- JUNIO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PROBABILIDAD Y ESTADISTICA AMBIENTAL</v>
      </c>
      <c r="B14" s="9">
        <v>3</v>
      </c>
      <c r="C14" s="9" t="str">
        <f>'1'!C14</f>
        <v>206A</v>
      </c>
      <c r="D14" s="9" t="str">
        <f>'1'!D14</f>
        <v>IAMB</v>
      </c>
      <c r="E14" s="9">
        <v>37</v>
      </c>
      <c r="F14" s="9">
        <f>E14-I14</f>
        <v>32</v>
      </c>
      <c r="G14" s="9"/>
      <c r="H14" s="10"/>
      <c r="I14" s="9">
        <v>5</v>
      </c>
      <c r="J14" s="10"/>
      <c r="K14" s="9"/>
      <c r="L14" s="10"/>
      <c r="M14" s="9">
        <v>80</v>
      </c>
      <c r="N14" s="15">
        <v>0.7</v>
      </c>
    </row>
    <row r="15" spans="1:14" s="11" customFormat="1" x14ac:dyDescent="0.2">
      <c r="A15" s="9" t="str">
        <f>'1'!A15</f>
        <v>CIENCIA E INGENIERÍA DE MATERIALES</v>
      </c>
      <c r="B15" s="9">
        <v>3</v>
      </c>
      <c r="C15" s="9" t="str">
        <f>'1'!C15</f>
        <v>211A</v>
      </c>
      <c r="D15" s="9" t="str">
        <f>'1'!D15</f>
        <v>IMCT</v>
      </c>
      <c r="E15" s="9">
        <f>'1'!E15</f>
        <v>18</v>
      </c>
      <c r="F15" s="9">
        <f t="shared" ref="F15:F17" si="0">E15-I15</f>
        <v>17</v>
      </c>
      <c r="G15" s="9"/>
      <c r="H15" s="10"/>
      <c r="I15" s="9">
        <v>1</v>
      </c>
      <c r="J15" s="10"/>
      <c r="K15" s="9"/>
      <c r="L15" s="10"/>
      <c r="M15" s="9">
        <v>84</v>
      </c>
      <c r="N15" s="15">
        <v>0.88</v>
      </c>
    </row>
    <row r="16" spans="1:14" s="11" customFormat="1" x14ac:dyDescent="0.2">
      <c r="A16" s="9" t="str">
        <f>'1'!A16</f>
        <v>MANEJO DE CUENCAS</v>
      </c>
      <c r="B16" s="9">
        <v>3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si="0"/>
        <v>19</v>
      </c>
      <c r="G16" s="9"/>
      <c r="H16" s="10"/>
      <c r="I16" s="9">
        <v>1</v>
      </c>
      <c r="J16" s="10"/>
      <c r="K16" s="9"/>
      <c r="L16" s="10"/>
      <c r="M16" s="9">
        <v>84</v>
      </c>
      <c r="N16" s="15">
        <v>0.91</v>
      </c>
    </row>
    <row r="17" spans="1:14" s="11" customFormat="1" x14ac:dyDescent="0.2">
      <c r="A17" s="9" t="str">
        <f>'1'!A17</f>
        <v>GESTIÓN DE RESIDUOS</v>
      </c>
      <c r="B17" s="9">
        <v>3</v>
      </c>
      <c r="C17" s="9" t="str">
        <f>'1'!C17</f>
        <v>606A</v>
      </c>
      <c r="D17" s="9" t="str">
        <f>'1'!D17</f>
        <v>IAMB</v>
      </c>
      <c r="E17" s="9">
        <f>'1'!E17</f>
        <v>18</v>
      </c>
      <c r="F17" s="9">
        <f t="shared" si="0"/>
        <v>15</v>
      </c>
      <c r="G17" s="9"/>
      <c r="H17" s="10"/>
      <c r="I17" s="9">
        <v>3</v>
      </c>
      <c r="J17" s="10"/>
      <c r="K17" s="9"/>
      <c r="L17" s="10"/>
      <c r="M17" s="9">
        <v>82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83</v>
      </c>
      <c r="G28" s="17">
        <f>SUM(G14:G27)</f>
        <v>0</v>
      </c>
      <c r="H28" s="18"/>
      <c r="I28" s="17">
        <f t="shared" si="1"/>
        <v>10</v>
      </c>
      <c r="J28" s="18"/>
      <c r="K28" s="17">
        <f>SUM(K14:K27)</f>
        <v>0</v>
      </c>
      <c r="L28" s="18"/>
      <c r="M28" s="17">
        <f>AVERAGE(M14:M27)</f>
        <v>82.5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7" zoomScale="85" zoomScaleNormal="85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2024- JUNIO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PROBABILIDAD Y ESTADISTICA AMBIENTAL</v>
      </c>
      <c r="B14" s="9">
        <v>4</v>
      </c>
      <c r="C14" s="9" t="str">
        <f>'1'!C14</f>
        <v>206A</v>
      </c>
      <c r="D14" s="9" t="str">
        <f>'1'!D14</f>
        <v>IAMB</v>
      </c>
      <c r="E14" s="9">
        <v>37</v>
      </c>
      <c r="F14" s="9">
        <f>E14-I14</f>
        <v>30</v>
      </c>
      <c r="G14" s="9"/>
      <c r="H14" s="10"/>
      <c r="I14" s="9">
        <v>7</v>
      </c>
      <c r="J14" s="10"/>
      <c r="K14" s="9"/>
      <c r="L14" s="10"/>
      <c r="M14" s="9">
        <v>77</v>
      </c>
      <c r="N14" s="15">
        <v>0.78</v>
      </c>
    </row>
    <row r="15" spans="1:14" s="11" customFormat="1" x14ac:dyDescent="0.2">
      <c r="A15" s="9" t="str">
        <f>'1'!A15</f>
        <v>CIENCIA E INGENIERÍA DE MATERIALES</v>
      </c>
      <c r="B15" s="9">
        <v>4</v>
      </c>
      <c r="C15" s="9" t="str">
        <f>'1'!C15</f>
        <v>211A</v>
      </c>
      <c r="D15" s="9" t="str">
        <f>'1'!D15</f>
        <v>IMCT</v>
      </c>
      <c r="E15" s="9">
        <f>'1'!E15</f>
        <v>18</v>
      </c>
      <c r="F15" s="9">
        <f t="shared" ref="F15:F20" si="0">E15-I15</f>
        <v>12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0.73</v>
      </c>
    </row>
    <row r="16" spans="1:14" s="11" customFormat="1" x14ac:dyDescent="0.2">
      <c r="A16" s="9" t="str">
        <f>'1'!A15</f>
        <v>CIENCIA E INGENIERÍA DE MATERIALES</v>
      </c>
      <c r="B16" s="9">
        <v>5</v>
      </c>
      <c r="C16" s="9" t="str">
        <f>'1'!C15</f>
        <v>211A</v>
      </c>
      <c r="D16" s="9" t="str">
        <f>'1'!D16</f>
        <v>IAMB</v>
      </c>
      <c r="E16" s="9">
        <f>'1'!E15</f>
        <v>18</v>
      </c>
      <c r="F16" s="9">
        <f t="shared" si="0"/>
        <v>12</v>
      </c>
      <c r="G16" s="9"/>
      <c r="H16" s="10"/>
      <c r="I16" s="9">
        <v>6</v>
      </c>
      <c r="J16" s="10"/>
      <c r="K16" s="9"/>
      <c r="L16" s="10"/>
      <c r="M16" s="9">
        <v>77</v>
      </c>
      <c r="N16" s="15">
        <v>0.77</v>
      </c>
    </row>
    <row r="17" spans="1:14" s="11" customFormat="1" x14ac:dyDescent="0.2">
      <c r="A17" s="9" t="str">
        <f>'1'!A16</f>
        <v>MANEJO DE CUENCAS</v>
      </c>
      <c r="B17" s="9">
        <v>4</v>
      </c>
      <c r="C17" s="9" t="str">
        <f>'1'!C16</f>
        <v>806A</v>
      </c>
      <c r="D17" s="9" t="str">
        <f>'1'!D16</f>
        <v>IAMB</v>
      </c>
      <c r="E17" s="9">
        <f>'1'!E16</f>
        <v>20</v>
      </c>
      <c r="F17" s="9">
        <f t="shared" si="0"/>
        <v>20</v>
      </c>
      <c r="G17" s="9"/>
      <c r="H17" s="10"/>
      <c r="I17" s="9">
        <v>0</v>
      </c>
      <c r="J17" s="10"/>
      <c r="K17" s="9"/>
      <c r="L17" s="10"/>
      <c r="M17" s="9">
        <v>90</v>
      </c>
      <c r="N17" s="15">
        <v>0.5</v>
      </c>
    </row>
    <row r="18" spans="1:14" s="11" customFormat="1" x14ac:dyDescent="0.2">
      <c r="A18" s="9" t="str">
        <f>'1'!A16</f>
        <v>MANEJO DE CUENCAS</v>
      </c>
      <c r="B18" s="9">
        <v>5</v>
      </c>
      <c r="C18" s="9" t="str">
        <f>'1'!C16</f>
        <v>806A</v>
      </c>
      <c r="D18" s="9" t="str">
        <f>'1'!D16</f>
        <v>IAMB</v>
      </c>
      <c r="E18" s="9">
        <f>'1'!E16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92</v>
      </c>
      <c r="N18" s="15">
        <v>0.75</v>
      </c>
    </row>
    <row r="19" spans="1:14" s="11" customFormat="1" x14ac:dyDescent="0.2">
      <c r="A19" s="9" t="str">
        <f>'1'!A16</f>
        <v>MANEJO DE CUENCAS</v>
      </c>
      <c r="B19" s="9">
        <v>6</v>
      </c>
      <c r="C19" s="9" t="str">
        <f>'1'!C16</f>
        <v>806A</v>
      </c>
      <c r="D19" s="9" t="str">
        <f>'1'!D16</f>
        <v>IAMB</v>
      </c>
      <c r="E19" s="9">
        <f>'1'!E16</f>
        <v>20</v>
      </c>
      <c r="F19" s="9">
        <f t="shared" si="0"/>
        <v>20</v>
      </c>
      <c r="G19" s="9"/>
      <c r="H19" s="10"/>
      <c r="I19" s="9">
        <v>0</v>
      </c>
      <c r="J19" s="10"/>
      <c r="K19" s="9"/>
      <c r="L19" s="10"/>
      <c r="M19" s="9">
        <v>92</v>
      </c>
      <c r="N19" s="15">
        <v>0.5</v>
      </c>
    </row>
    <row r="20" spans="1:14" s="11" customFormat="1" x14ac:dyDescent="0.2">
      <c r="A20" s="9" t="str">
        <f>'1'!A17</f>
        <v>GESTIÓN DE RESIDUOS</v>
      </c>
      <c r="B20" s="9">
        <v>4</v>
      </c>
      <c r="C20" s="9" t="str">
        <f>'1'!C17</f>
        <v>606A</v>
      </c>
      <c r="D20" s="9" t="str">
        <f>'1'!D17</f>
        <v>IAMB</v>
      </c>
      <c r="E20" s="9">
        <f>'1'!E17</f>
        <v>18</v>
      </c>
      <c r="F20" s="9">
        <f t="shared" si="0"/>
        <v>17</v>
      </c>
      <c r="G20" s="9"/>
      <c r="H20" s="10"/>
      <c r="I20" s="9">
        <v>1</v>
      </c>
      <c r="J20" s="10"/>
      <c r="K20" s="9"/>
      <c r="L20" s="10"/>
      <c r="M20" s="9">
        <v>80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ref="H23:H26" si="1">F23/E23</f>
        <v>#DIV/0!</v>
      </c>
      <c r="I23" s="9">
        <f t="shared" ref="I23:I27" si="2">(E23-SUM(F23:G23))-K23</f>
        <v>0</v>
      </c>
      <c r="J23" s="10" t="e">
        <f t="shared" ref="J23:J27" si="3">I23/E23</f>
        <v>#DIV/0!</v>
      </c>
      <c r="K23" s="9"/>
      <c r="L23" s="10" t="e">
        <f t="shared" ref="L23:L27" si="4">K23/E23</f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151</v>
      </c>
      <c r="F27" s="17">
        <f>SUM(F14:F26)</f>
        <v>131</v>
      </c>
      <c r="G27" s="17">
        <f>SUM(G14:G26)</f>
        <v>0</v>
      </c>
      <c r="H27" s="18">
        <f>SUM(F27:G27)/E27</f>
        <v>0.86754966887417218</v>
      </c>
      <c r="I27" s="17">
        <f t="shared" si="2"/>
        <v>20</v>
      </c>
      <c r="J27" s="18">
        <f t="shared" si="3"/>
        <v>0.13245033112582782</v>
      </c>
      <c r="K27" s="17">
        <f>SUM(K14:K26)</f>
        <v>0</v>
      </c>
      <c r="L27" s="18">
        <f t="shared" si="4"/>
        <v>0</v>
      </c>
      <c r="M27" s="17">
        <f>AVERAGE(M14:M26)</f>
        <v>82.571428571428569</v>
      </c>
      <c r="N27" s="19">
        <f>AVERAGE(N14:N26)</f>
        <v>0.66285714285714292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ERASTO DEL ÁNGEL PÉREZ</v>
      </c>
      <c r="C36" s="23"/>
      <c r="D36" s="23"/>
      <c r="E36" s="13"/>
      <c r="F36" s="13"/>
      <c r="G36" s="23" t="s">
        <v>34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2024- JUNIO 2024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tr">
        <f>'1'!A14</f>
        <v>PROBABILIDAD Y ESTADISTICA AMBIENTAL</v>
      </c>
      <c r="B14" s="9" t="s">
        <v>18</v>
      </c>
      <c r="C14" s="9" t="str">
        <f>'1'!C14</f>
        <v>206A</v>
      </c>
      <c r="D14" s="9" t="str">
        <f>'1'!D14</f>
        <v>IAMB</v>
      </c>
      <c r="E14" s="9">
        <v>36</v>
      </c>
      <c r="F14" s="9">
        <v>29</v>
      </c>
      <c r="G14" s="9">
        <v>3</v>
      </c>
      <c r="H14" s="10">
        <f>(F14+G14)/E14</f>
        <v>0.88888888888888884</v>
      </c>
      <c r="I14" s="9">
        <f t="shared" ref="I14:I28" si="0">(E14-SUM(F14:G14))-K14</f>
        <v>4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9">
        <v>88</v>
      </c>
      <c r="N14" s="15">
        <v>0.56999999999999995</v>
      </c>
    </row>
    <row r="15" spans="1:14" s="11" customFormat="1" x14ac:dyDescent="0.2">
      <c r="A15" s="21" t="str">
        <f>'1'!A15</f>
        <v>CIENCIA E INGENIERÍA DE MATERIALES</v>
      </c>
      <c r="B15" s="9" t="s">
        <v>18</v>
      </c>
      <c r="C15" s="9" t="str">
        <f>'1'!C15</f>
        <v>211A</v>
      </c>
      <c r="D15" s="9" t="str">
        <f>'1'!D15</f>
        <v>IMCT</v>
      </c>
      <c r="E15" s="9">
        <f>'1'!E15</f>
        <v>18</v>
      </c>
      <c r="F15" s="9">
        <v>21</v>
      </c>
      <c r="G15" s="9">
        <v>2</v>
      </c>
      <c r="H15" s="10">
        <f t="shared" ref="H15:H17" si="3">(F15+G15)/E15</f>
        <v>1.2777777777777777</v>
      </c>
      <c r="I15" s="9">
        <f t="shared" si="0"/>
        <v>-5</v>
      </c>
      <c r="J15" s="10">
        <f t="shared" si="1"/>
        <v>-0.27777777777777779</v>
      </c>
      <c r="K15" s="9"/>
      <c r="L15" s="10">
        <f t="shared" si="2"/>
        <v>0</v>
      </c>
      <c r="M15" s="9">
        <v>72</v>
      </c>
      <c r="N15" s="15">
        <v>0.77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v>10</v>
      </c>
      <c r="G16" s="9">
        <v>1</v>
      </c>
      <c r="H16" s="10">
        <f t="shared" si="3"/>
        <v>0.55000000000000004</v>
      </c>
      <c r="I16" s="9">
        <f t="shared" si="0"/>
        <v>9</v>
      </c>
      <c r="J16" s="10">
        <f t="shared" si="1"/>
        <v>0.45</v>
      </c>
      <c r="K16" s="9"/>
      <c r="L16" s="10">
        <f t="shared" si="2"/>
        <v>0</v>
      </c>
      <c r="M16" s="9">
        <v>85</v>
      </c>
      <c r="N16" s="15">
        <v>0.75</v>
      </c>
    </row>
    <row r="17" spans="1:14" s="11" customFormat="1" x14ac:dyDescent="0.2">
      <c r="A17" s="21" t="str">
        <f>'1'!A17</f>
        <v>GESTIÓN DE RESIDUOS</v>
      </c>
      <c r="B17" s="9" t="s">
        <v>18</v>
      </c>
      <c r="C17" s="9" t="str">
        <f>'1'!C17</f>
        <v>606A</v>
      </c>
      <c r="D17" s="9" t="str">
        <f>'1'!D17</f>
        <v>IAMB</v>
      </c>
      <c r="E17" s="9">
        <f>'1'!E17</f>
        <v>18</v>
      </c>
      <c r="F17" s="9">
        <v>22</v>
      </c>
      <c r="G17" s="9">
        <v>5</v>
      </c>
      <c r="H17" s="10">
        <f t="shared" si="3"/>
        <v>1.5</v>
      </c>
      <c r="I17" s="9">
        <f t="shared" si="0"/>
        <v>-9</v>
      </c>
      <c r="J17" s="10">
        <f t="shared" si="1"/>
        <v>-0.5</v>
      </c>
      <c r="K17" s="9"/>
      <c r="L17" s="10">
        <f t="shared" si="2"/>
        <v>0</v>
      </c>
      <c r="M17" s="9">
        <v>91</v>
      </c>
      <c r="N17" s="15">
        <v>0.73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>
        <v>0</v>
      </c>
      <c r="I18" s="9">
        <f t="shared" si="0"/>
        <v>0</v>
      </c>
      <c r="J18" s="10">
        <v>0</v>
      </c>
      <c r="K18" s="9"/>
      <c r="L18" s="10"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>
        <v>0</v>
      </c>
      <c r="I19" s="9">
        <f t="shared" si="0"/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>
        <v>0</v>
      </c>
      <c r="I20" s="9">
        <f t="shared" si="0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>
        <v>0</v>
      </c>
      <c r="I21" s="9">
        <f t="shared" si="0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>
        <v>0</v>
      </c>
      <c r="I22" s="9">
        <f t="shared" si="0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>
        <v>0</v>
      </c>
      <c r="I23" s="9">
        <f t="shared" si="0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>
        <v>0</v>
      </c>
      <c r="I24" s="9">
        <f t="shared" si="0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>
        <v>0</v>
      </c>
      <c r="I25" s="9">
        <f t="shared" si="0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>
        <v>0</v>
      </c>
      <c r="I26" s="9">
        <f t="shared" si="0"/>
        <v>0</v>
      </c>
      <c r="J26" s="10">
        <v>0</v>
      </c>
      <c r="K26" s="9"/>
      <c r="L26" s="10">
        <v>0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>
        <v>0</v>
      </c>
      <c r="I27" s="9">
        <f t="shared" si="0"/>
        <v>0</v>
      </c>
      <c r="J27" s="10">
        <v>0</v>
      </c>
      <c r="K27" s="9"/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82</v>
      </c>
      <c r="G28" s="17">
        <f>SUM(G14:G27)</f>
        <v>11</v>
      </c>
      <c r="H28" s="18">
        <f>SUM(F28:G28)/E28</f>
        <v>1.0108695652173914</v>
      </c>
      <c r="I28" s="17">
        <f t="shared" si="0"/>
        <v>-1</v>
      </c>
      <c r="J28" s="18">
        <f t="shared" si="1"/>
        <v>-1.0869565217391304E-2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0.70499999999999996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2024-04-20T15:36:06Z</dcterms:modified>
  <cp:category/>
  <cp:contentStatus/>
</cp:coreProperties>
</file>