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4 Enero\Reporte de calificaciones\primer reporte de calif\"/>
    </mc:Choice>
  </mc:AlternateContent>
  <bookViews>
    <workbookView xWindow="0" yWindow="0" windowWidth="19200" windowHeight="731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</workbook>
</file>

<file path=xl/calcChain.xml><?xml version="1.0" encoding="utf-8"?>
<calcChain xmlns="http://schemas.openxmlformats.org/spreadsheetml/2006/main">
  <c r="N19" i="10" l="1"/>
  <c r="N18" i="10"/>
  <c r="N14" i="10"/>
  <c r="N16" i="10"/>
  <c r="I17" i="10"/>
  <c r="I18" i="10"/>
  <c r="I19" i="10"/>
  <c r="L19" i="10"/>
  <c r="N18" i="24" l="1"/>
  <c r="N28" i="24" s="1"/>
  <c r="N15" i="23"/>
  <c r="I14" i="10"/>
  <c r="L14" i="10"/>
  <c r="I15" i="10"/>
  <c r="L15" i="10"/>
  <c r="I16" i="10"/>
  <c r="L16" i="10"/>
  <c r="L17" i="10"/>
  <c r="L18" i="10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J18" i="23" s="1"/>
  <c r="L18" i="23"/>
  <c r="L17" i="23"/>
  <c r="L16" i="23"/>
  <c r="L15" i="23"/>
  <c r="L14" i="23"/>
  <c r="B10" i="23"/>
  <c r="B37" i="23" s="1"/>
  <c r="L8" i="23"/>
  <c r="H8" i="23"/>
  <c r="E8" i="23"/>
  <c r="E6" i="23"/>
  <c r="G37" i="22"/>
  <c r="N28" i="22"/>
  <c r="M28" i="22"/>
  <c r="K28" i="22"/>
  <c r="G28" i="22"/>
  <c r="F28" i="22"/>
  <c r="E28" i="22"/>
  <c r="I28" i="22" s="1"/>
  <c r="B10" i="22"/>
  <c r="B37" i="22" s="1"/>
  <c r="L8" i="22"/>
  <c r="H8" i="22"/>
  <c r="E8" i="22"/>
  <c r="E6" i="22"/>
  <c r="B37" i="10"/>
  <c r="M28" i="10"/>
  <c r="K28" i="10"/>
  <c r="F28" i="10"/>
  <c r="E28" i="10"/>
  <c r="L28" i="10" l="1"/>
  <c r="I14" i="23"/>
  <c r="J14" i="23" s="1"/>
  <c r="H14" i="23"/>
  <c r="H16" i="23"/>
  <c r="I16" i="23"/>
  <c r="J16" i="23" s="1"/>
  <c r="H15" i="24"/>
  <c r="I15" i="24"/>
  <c r="J15" i="24" s="1"/>
  <c r="H17" i="24"/>
  <c r="E28" i="24"/>
  <c r="H28" i="24" s="1"/>
  <c r="I17" i="24"/>
  <c r="J17" i="24" s="1"/>
  <c r="H18" i="23"/>
  <c r="H17" i="23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H15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tc={4878C29F-3CB2-466A-8A67-2FD52CC30540}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<sst xmlns="http://schemas.openxmlformats.org/spreadsheetml/2006/main" count="246" uniqueCount="44">
  <si>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</si>
  <si>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</si>
  <si>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</si>
  <si>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</si>
  <si>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</si>
  <si>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</si>
  <si>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</si>
  <si>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</si>
  <si>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</si>
  <si>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</si>
  <si>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</si>
  <si>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</si>
  <si>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</si>
  <si>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</si>
  <si>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</si>
  <si>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</si>
  <si>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</si>
  <si>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</si>
  <si>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</si>
  <si>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</si>
  <si>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</si>
  <si>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</si>
  <si>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</si>
  <si>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</si>
  <si>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</si>
  <si>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</si>
  <si>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</si>
  <si>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</si>
  <si>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</si>
  <si>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</si>
  <si>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</si>
  <si>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</si>
  <si>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</si>
  <si>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</si>
  <si>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</si>
  <si>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</si>
  <si>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</si>
  <si>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FEBRERO - JUNIO 2024</t>
  </si>
  <si>
    <t>TOPICOS AVANZADOS DE PROGRAMACION</t>
  </si>
  <si>
    <t>404A</t>
  </si>
  <si>
    <t>TALLER DE SISTEMAS OPERATIVOS</t>
  </si>
  <si>
    <t>404B</t>
  </si>
  <si>
    <t>804 AP</t>
  </si>
  <si>
    <t>COMPUTACIÓN EN LA NUBE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</si>
</sst>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topLeftCell="A3" zoomScale="108" zoomScaleNormal="108" workbookViewId="0">
      <selection activeCell="A14" sqref="A14:E18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6.45312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4.5">
      <c r="A6" s="54" t="s">
        <v>3</v>
      </c>
      <c r="B6" s="54"/>
      <c r="C6" s="54"/>
      <c r="D6" s="54"/>
      <c r="E6" s="55" t="s">
        <v>4</v>
      </c>
      <c r="F6" s="50"/>
      <c r="G6" s="50"/>
      <c r="H6" s="50"/>
      <c r="I6" s="50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3">
      <c r="A8" s="4" t="s">
        <v>5</v>
      </c>
      <c r="B8" s="47" t="s">
        <v>6</v>
      </c>
      <c r="C8" s="47"/>
      <c r="D8" s="6" t="s">
        <v>7</v>
      </c>
      <c r="E8" s="15">
        <v>5</v>
      </c>
      <c r="G8" s="4" t="s">
        <v>8</v>
      </c>
      <c r="H8" s="15">
        <v>3</v>
      </c>
      <c r="I8" s="48" t="s">
        <v>9</v>
      </c>
      <c r="J8" s="48"/>
      <c r="K8" s="48"/>
      <c r="L8" s="58" t="s">
        <v>37</v>
      </c>
      <c r="M8" s="57"/>
    </row>
    <row r="10" spans="1:14" ht="14.5">
      <c r="A10" s="4" t="s">
        <v>10</v>
      </c>
      <c r="B10" s="49" t="s">
        <v>11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37" t="s">
        <v>12</v>
      </c>
      <c r="B12" s="39" t="s">
        <v>13</v>
      </c>
      <c r="C12" s="39" t="s">
        <v>14</v>
      </c>
      <c r="D12" s="41" t="s">
        <v>15</v>
      </c>
      <c r="E12" s="41" t="s">
        <v>16</v>
      </c>
      <c r="F12" s="41" t="s">
        <v>17</v>
      </c>
      <c r="G12" s="41"/>
      <c r="H12" s="41" t="s">
        <v>18</v>
      </c>
      <c r="I12" s="41" t="s">
        <v>19</v>
      </c>
      <c r="J12" s="41" t="s">
        <v>20</v>
      </c>
      <c r="K12" s="41" t="s">
        <v>21</v>
      </c>
      <c r="L12" s="41" t="s">
        <v>22</v>
      </c>
      <c r="M12" s="41" t="s">
        <v>23</v>
      </c>
      <c r="N12" s="51" t="s">
        <v>24</v>
      </c>
    </row>
    <row r="13" spans="1:14" ht="13">
      <c r="A13" s="38"/>
      <c r="B13" s="40"/>
      <c r="C13" s="40"/>
      <c r="D13" s="42"/>
      <c r="E13" s="42"/>
      <c r="F13" s="8" t="s">
        <v>25</v>
      </c>
      <c r="G13" s="8" t="s">
        <v>26</v>
      </c>
      <c r="H13" s="42"/>
      <c r="I13" s="42"/>
      <c r="J13" s="42"/>
      <c r="K13" s="42"/>
      <c r="L13" s="42"/>
      <c r="M13" s="42"/>
      <c r="N13" s="52"/>
    </row>
    <row r="14" spans="1:14" s="1" customFormat="1" ht="17.5" customHeigh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27">
        <v>32</v>
      </c>
      <c r="G14" s="28"/>
      <c r="H14" s="29"/>
      <c r="I14" s="28">
        <f>(E14-SUM(F14:G14))-K14</f>
        <v>1</v>
      </c>
      <c r="J14" s="29"/>
      <c r="K14" s="28">
        <v>0</v>
      </c>
      <c r="L14" s="29">
        <f>K14/E14</f>
        <v>0</v>
      </c>
      <c r="M14" s="27">
        <v>86</v>
      </c>
      <c r="N14" s="30">
        <f>17/33</f>
        <v>0.51515151515151514</v>
      </c>
    </row>
    <row r="15" spans="1:14" s="1" customFormat="1" ht="2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27">
        <v>0</v>
      </c>
      <c r="G15" s="28"/>
      <c r="H15" s="29"/>
      <c r="I15" s="28">
        <f>(E15-SUM(F15:G15))-K15</f>
        <v>27</v>
      </c>
      <c r="J15" s="29"/>
      <c r="K15" s="28">
        <v>0</v>
      </c>
      <c r="L15" s="29">
        <f>K15/E15</f>
        <v>0</v>
      </c>
      <c r="M15" s="27">
        <v>0</v>
      </c>
      <c r="N15" s="30">
        <v>0</v>
      </c>
    </row>
    <row r="16" spans="1:14" s="1" customFormat="1" ht="18.5" customHeigh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27">
        <v>22</v>
      </c>
      <c r="G16" s="28"/>
      <c r="H16" s="29"/>
      <c r="I16" s="28">
        <f>(E16-SUM(F16:G16))-K16</f>
        <v>5</v>
      </c>
      <c r="J16" s="29"/>
      <c r="K16" s="28">
        <v>0</v>
      </c>
      <c r="L16" s="29">
        <f>K16/E16</f>
        <v>0</v>
      </c>
      <c r="M16" s="31">
        <v>66</v>
      </c>
      <c r="N16" s="30">
        <f>22/27</f>
        <v>0.81481481481481477</v>
      </c>
    </row>
    <row r="17" spans="1:14" s="1" customFormat="1" ht="2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27">
        <v>0</v>
      </c>
      <c r="G17" s="28"/>
      <c r="H17" s="29"/>
      <c r="I17" s="28">
        <f t="shared" ref="I17:I19" si="0">(E17-SUM(F17:G17))-K17</f>
        <v>16</v>
      </c>
      <c r="J17" s="29"/>
      <c r="K17" s="28">
        <v>0</v>
      </c>
      <c r="L17" s="29">
        <f>K17/E17</f>
        <v>0</v>
      </c>
      <c r="M17" s="31">
        <v>0</v>
      </c>
      <c r="N17" s="30">
        <v>0</v>
      </c>
    </row>
    <row r="18" spans="1:14" s="1" customFormat="1" ht="2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27">
        <v>12</v>
      </c>
      <c r="G18" s="28"/>
      <c r="H18" s="32"/>
      <c r="I18" s="28">
        <f t="shared" si="0"/>
        <v>0</v>
      </c>
      <c r="J18" s="29"/>
      <c r="K18" s="28">
        <v>0</v>
      </c>
      <c r="L18" s="29">
        <f>K18/E18</f>
        <v>0</v>
      </c>
      <c r="M18" s="27">
        <v>92</v>
      </c>
      <c r="N18" s="30">
        <f>7/12</f>
        <v>0.58333333333333337</v>
      </c>
    </row>
    <row r="19" spans="1:14" s="1" customFormat="1" ht="25">
      <c r="A19" s="26" t="s">
        <v>43</v>
      </c>
      <c r="B19" s="27" t="s">
        <v>36</v>
      </c>
      <c r="C19" s="27" t="s">
        <v>42</v>
      </c>
      <c r="D19" s="27" t="s">
        <v>27</v>
      </c>
      <c r="E19" s="21">
        <v>12</v>
      </c>
      <c r="F19" s="21">
        <v>10</v>
      </c>
      <c r="G19" s="9"/>
      <c r="H19" s="32"/>
      <c r="I19" s="28">
        <f t="shared" si="0"/>
        <v>2</v>
      </c>
      <c r="J19" s="29"/>
      <c r="K19" s="28">
        <v>0</v>
      </c>
      <c r="L19" s="29">
        <f>K19/E19</f>
        <v>0</v>
      </c>
      <c r="M19" s="27">
        <v>73</v>
      </c>
      <c r="N19" s="30">
        <f>10/12</f>
        <v>0.83333333333333337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127</v>
      </c>
      <c r="F28" s="12">
        <f>SUM(F14:F27)</f>
        <v>76</v>
      </c>
      <c r="G28" s="12">
        <v>0</v>
      </c>
      <c r="H28" s="13"/>
      <c r="I28" s="12">
        <f t="shared" ref="I28" si="1">(E28-SUM(F28:G28))-K28</f>
        <v>51</v>
      </c>
      <c r="J28" s="13"/>
      <c r="K28" s="12">
        <f>SUM(K14:K27)</f>
        <v>0</v>
      </c>
      <c r="L28" s="13">
        <f t="shared" ref="L28" si="2">K28/E28</f>
        <v>0</v>
      </c>
      <c r="M28" s="12">
        <f>AVERAGE(M14:M27)</f>
        <v>52.833333333333336</v>
      </c>
      <c r="N28" s="19">
        <f>AVERAGE(N14:N27)</f>
        <v>0.45777216610549948</v>
      </c>
    </row>
    <row r="30" spans="1:14" ht="120" customHeight="1">
      <c r="A30" s="43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4"/>
    </row>
    <row r="33" spans="1:10" ht="13">
      <c r="B33" s="44" t="s">
        <v>32</v>
      </c>
      <c r="C33" s="44"/>
      <c r="D33" s="44"/>
      <c r="G33" s="45" t="s">
        <v>33</v>
      </c>
      <c r="H33" s="45"/>
      <c r="I33" s="45"/>
      <c r="J33" s="45"/>
    </row>
    <row r="34" spans="1:10" ht="32.15" customHeight="1">
      <c r="B34" s="46"/>
      <c r="C34" s="46"/>
      <c r="D34" s="46"/>
      <c r="G34" s="47"/>
      <c r="H34" s="47"/>
      <c r="I34" s="47"/>
      <c r="J34" s="47"/>
    </row>
    <row r="35" spans="1:10" hidden="1">
      <c r="A35" s="33" t="e">
        <v>#REF!</v>
      </c>
      <c r="B35" s="33"/>
      <c r="C35" s="7"/>
      <c r="E35" s="33"/>
      <c r="F35" s="33"/>
      <c r="G35" s="33"/>
      <c r="H35" s="33"/>
    </row>
    <row r="36" spans="1:10" hidden="1"/>
    <row r="37" spans="1:10" ht="45" customHeight="1">
      <c r="B37" s="34" t="str">
        <f>B10</f>
        <v>MTI. ANGELINA MÁRQUEZ JIMÉNEZ</v>
      </c>
      <c r="C37" s="34"/>
      <c r="D37" s="34"/>
      <c r="E37" s="16"/>
      <c r="F37" s="16"/>
      <c r="G37" s="35" t="s">
        <v>34</v>
      </c>
      <c r="H37" s="36"/>
      <c r="I37" s="36"/>
      <c r="J37" s="36"/>
    </row>
  </sheetData>
  <mergeCells count="30"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11" zoomScale="95" zoomScaleNormal="95" workbookViewId="0">
      <selection activeCell="C19" sqref="C19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3">
      <c r="A6" s="54" t="s">
        <v>3</v>
      </c>
      <c r="B6" s="54"/>
      <c r="C6" s="54"/>
      <c r="D6" s="54"/>
      <c r="E6" s="56" t="str">
        <f>'1'!E6:I6</f>
        <v xml:space="preserve">EN SISTEMAS COMPUTACIONALES </v>
      </c>
      <c r="F6" s="56"/>
      <c r="G6" s="56"/>
      <c r="H6" s="56"/>
      <c r="I6" s="17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7">
        <v>2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2024</v>
      </c>
      <c r="M8" s="47"/>
      <c r="N8" s="47"/>
    </row>
    <row r="10" spans="1:14" ht="13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37" t="s">
        <v>12</v>
      </c>
      <c r="B12" s="39" t="s">
        <v>13</v>
      </c>
      <c r="C12" s="39" t="s">
        <v>14</v>
      </c>
      <c r="D12" s="41" t="s">
        <v>15</v>
      </c>
      <c r="E12" s="41" t="s">
        <v>16</v>
      </c>
      <c r="F12" s="41" t="s">
        <v>17</v>
      </c>
      <c r="G12" s="41"/>
      <c r="H12" s="41" t="s">
        <v>18</v>
      </c>
      <c r="I12" s="41" t="s">
        <v>19</v>
      </c>
      <c r="J12" s="41" t="s">
        <v>20</v>
      </c>
      <c r="K12" s="41" t="s">
        <v>21</v>
      </c>
      <c r="L12" s="41" t="s">
        <v>22</v>
      </c>
      <c r="M12" s="41" t="s">
        <v>23</v>
      </c>
      <c r="N12" s="51" t="s">
        <v>24</v>
      </c>
    </row>
    <row r="13" spans="1:14" ht="13">
      <c r="A13" s="38"/>
      <c r="B13" s="40"/>
      <c r="C13" s="40"/>
      <c r="D13" s="42"/>
      <c r="E13" s="42"/>
      <c r="F13" s="8" t="s">
        <v>25</v>
      </c>
      <c r="G13" s="8" t="s">
        <v>26</v>
      </c>
      <c r="H13" s="42"/>
      <c r="I13" s="42"/>
      <c r="J13" s="42"/>
      <c r="K13" s="42"/>
      <c r="L13" s="42"/>
      <c r="M13" s="42"/>
      <c r="N13" s="52"/>
    </row>
    <row r="14" spans="1:14" s="1" customForma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21">
        <v>22</v>
      </c>
      <c r="G14" s="9"/>
      <c r="H14" s="10"/>
      <c r="I14" s="9">
        <f t="shared" ref="I14:I18" si="0">(E14-SUM(F14:G14))-K14</f>
        <v>11</v>
      </c>
      <c r="J14" s="10"/>
      <c r="K14" s="9">
        <v>0</v>
      </c>
      <c r="L14" s="10">
        <f t="shared" ref="L14:L18" si="1">K14/E14</f>
        <v>0</v>
      </c>
      <c r="M14" s="21">
        <v>81</v>
      </c>
      <c r="N14" s="24">
        <f>22/24</f>
        <v>0.91666666666666663</v>
      </c>
    </row>
    <row r="15" spans="1:14" s="1" customFormat="1" ht="2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21">
        <v>15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21">
        <v>48</v>
      </c>
      <c r="N15" s="24">
        <f>15/23</f>
        <v>0.65217391304347827</v>
      </c>
    </row>
    <row r="16" spans="1:14" s="1" customForma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21">
        <v>13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25">
        <v>59</v>
      </c>
      <c r="N16" s="24">
        <f>13/20</f>
        <v>0.65</v>
      </c>
    </row>
    <row r="17" spans="1:14" s="1" customFormat="1" ht="2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21">
        <v>10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5">
        <v>71</v>
      </c>
      <c r="N17" s="24">
        <f>10/13</f>
        <v>0.76923076923076927</v>
      </c>
    </row>
    <row r="18" spans="1:14" s="1" customFormat="1" ht="2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21">
        <v>14</v>
      </c>
      <c r="G18" s="9"/>
      <c r="H18" s="22"/>
      <c r="I18" s="20">
        <f t="shared" si="0"/>
        <v>-2</v>
      </c>
      <c r="J18" s="10"/>
      <c r="K18" s="9">
        <v>0</v>
      </c>
      <c r="L18" s="10">
        <f t="shared" si="1"/>
        <v>0</v>
      </c>
      <c r="M18" s="21">
        <v>54</v>
      </c>
      <c r="N18" s="24">
        <f>14/22</f>
        <v>0.63636363636363635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74</v>
      </c>
      <c r="G28" s="12">
        <f>SUM(G14:G27)</f>
        <v>0</v>
      </c>
      <c r="H28" s="13"/>
      <c r="I28" s="12">
        <f t="shared" ref="I28" si="2">(E28-SUM(F28:G28))-K28</f>
        <v>41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62.6</v>
      </c>
      <c r="N28" s="19">
        <f>AVERAGE(N14:N27)</f>
        <v>0.72488699706091009</v>
      </c>
    </row>
    <row r="30" spans="1:14" ht="120" customHeight="1">
      <c r="A30" s="43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4"/>
    </row>
    <row r="33" spans="1:10" ht="13">
      <c r="B33" s="44" t="s">
        <v>32</v>
      </c>
      <c r="C33" s="44"/>
      <c r="D33" s="44"/>
      <c r="G33" s="45" t="s">
        <v>33</v>
      </c>
      <c r="H33" s="45"/>
      <c r="I33" s="45"/>
      <c r="J33" s="45"/>
    </row>
    <row r="34" spans="1:10" ht="62.25" customHeight="1">
      <c r="B34" s="46"/>
      <c r="C34" s="46"/>
      <c r="D34" s="46"/>
      <c r="G34" s="47"/>
      <c r="H34" s="47"/>
      <c r="I34" s="47"/>
      <c r="J34" s="47"/>
    </row>
    <row r="35" spans="1:10" hidden="1">
      <c r="A35" s="33" t="e">
        <v>#REF!</v>
      </c>
      <c r="B35" s="33"/>
      <c r="C35" s="7"/>
      <c r="E35" s="33"/>
      <c r="F35" s="33"/>
      <c r="G35" s="33"/>
      <c r="H35" s="33"/>
    </row>
    <row r="36" spans="1:10" hidden="1"/>
    <row r="37" spans="1:10" ht="45" customHeight="1">
      <c r="B37" s="34" t="str">
        <f>B10</f>
        <v>MTI. ANGELINA MÁRQUEZ JIMÉNEZ</v>
      </c>
      <c r="C37" s="34"/>
      <c r="D37" s="34"/>
      <c r="E37" s="16"/>
      <c r="F37" s="16"/>
      <c r="G37" s="35" t="str">
        <f>'1'!G37:J37</f>
        <v>ISC. DIEGO DE JESÚS VELAZQUEZ LUCHO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B10" zoomScale="115" zoomScaleNormal="115" workbookViewId="0">
      <selection activeCell="N19" sqref="N19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3">
      <c r="A6" s="54" t="s">
        <v>3</v>
      </c>
      <c r="B6" s="54"/>
      <c r="C6" s="54"/>
      <c r="D6" s="54"/>
      <c r="E6" s="56" t="str">
        <f>'1'!E6:I6</f>
        <v xml:space="preserve">EN SISTEMAS COMPUTACIONALES </v>
      </c>
      <c r="F6" s="56"/>
      <c r="G6" s="56"/>
      <c r="H6" s="56"/>
      <c r="I6" s="17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7">
        <v>3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2024</v>
      </c>
      <c r="M8" s="47"/>
      <c r="N8" s="47"/>
    </row>
    <row r="10" spans="1:14" ht="13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37" t="s">
        <v>12</v>
      </c>
      <c r="B12" s="39" t="s">
        <v>13</v>
      </c>
      <c r="C12" s="39" t="s">
        <v>14</v>
      </c>
      <c r="D12" s="41" t="s">
        <v>15</v>
      </c>
      <c r="E12" s="41" t="s">
        <v>16</v>
      </c>
      <c r="F12" s="41" t="s">
        <v>17</v>
      </c>
      <c r="G12" s="41"/>
      <c r="H12" s="41" t="s">
        <v>18</v>
      </c>
      <c r="I12" s="41" t="s">
        <v>19</v>
      </c>
      <c r="J12" s="41" t="s">
        <v>20</v>
      </c>
      <c r="K12" s="41" t="s">
        <v>21</v>
      </c>
      <c r="L12" s="41" t="s">
        <v>22</v>
      </c>
      <c r="M12" s="41" t="s">
        <v>23</v>
      </c>
      <c r="N12" s="51" t="s">
        <v>24</v>
      </c>
    </row>
    <row r="13" spans="1:14" ht="13">
      <c r="A13" s="38"/>
      <c r="B13" s="40"/>
      <c r="C13" s="40"/>
      <c r="D13" s="42"/>
      <c r="E13" s="42"/>
      <c r="F13" s="8" t="s">
        <v>25</v>
      </c>
      <c r="G13" s="8" t="s">
        <v>26</v>
      </c>
      <c r="H13" s="42"/>
      <c r="I13" s="42"/>
      <c r="J13" s="42"/>
      <c r="K13" s="42"/>
      <c r="L13" s="42"/>
      <c r="M13" s="42"/>
      <c r="N13" s="52"/>
    </row>
    <row r="14" spans="1:14" s="1" customForma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9">
        <v>17</v>
      </c>
      <c r="G14" s="9"/>
      <c r="H14" s="10">
        <f t="shared" ref="H14:H19" si="0">F14/E14</f>
        <v>0.51515151515151514</v>
      </c>
      <c r="I14" s="9">
        <f t="shared" ref="I14:I28" si="1">(E14-SUM(F14:G14))-K14</f>
        <v>16</v>
      </c>
      <c r="J14" s="10">
        <f t="shared" ref="J14:J28" si="2">I14/E14</f>
        <v>0.48484848484848486</v>
      </c>
      <c r="K14" s="9"/>
      <c r="L14" s="10">
        <f t="shared" ref="L14:L28" si="3">K14/E14</f>
        <v>0</v>
      </c>
      <c r="M14" s="9">
        <v>60</v>
      </c>
      <c r="N14" s="18">
        <v>0.71</v>
      </c>
    </row>
    <row r="15" spans="1:14" s="1" customFormat="1" ht="2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9">
        <v>17</v>
      </c>
      <c r="G15" s="9"/>
      <c r="H15" s="10">
        <f t="shared" si="0"/>
        <v>0.62962962962962965</v>
      </c>
      <c r="I15" s="9">
        <f t="shared" si="1"/>
        <v>10</v>
      </c>
      <c r="J15" s="10">
        <f t="shared" si="2"/>
        <v>0.37037037037037035</v>
      </c>
      <c r="K15" s="9"/>
      <c r="L15" s="10">
        <f t="shared" si="3"/>
        <v>0</v>
      </c>
      <c r="M15" s="9">
        <v>61</v>
      </c>
      <c r="N15" s="18">
        <f>17/23</f>
        <v>0.73913043478260865</v>
      </c>
    </row>
    <row r="16" spans="1:14" s="1" customForma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9">
        <v>16</v>
      </c>
      <c r="G16" s="9"/>
      <c r="H16" s="10">
        <f t="shared" si="0"/>
        <v>0.59259259259259256</v>
      </c>
      <c r="I16" s="9">
        <f t="shared" si="1"/>
        <v>11</v>
      </c>
      <c r="J16" s="10">
        <f t="shared" si="2"/>
        <v>0.40740740740740738</v>
      </c>
      <c r="K16" s="9"/>
      <c r="L16" s="10">
        <f t="shared" si="3"/>
        <v>0</v>
      </c>
      <c r="M16" s="9">
        <v>70</v>
      </c>
      <c r="N16" s="18">
        <v>0.8</v>
      </c>
    </row>
    <row r="17" spans="1:14" s="1" customFormat="1" ht="2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9">
        <v>10</v>
      </c>
      <c r="G17" s="9"/>
      <c r="H17" s="10">
        <f t="shared" si="0"/>
        <v>0.625</v>
      </c>
      <c r="I17" s="9">
        <f t="shared" si="1"/>
        <v>6</v>
      </c>
      <c r="J17" s="10">
        <f t="shared" si="2"/>
        <v>0.375</v>
      </c>
      <c r="K17" s="9"/>
      <c r="L17" s="10">
        <f t="shared" si="3"/>
        <v>0</v>
      </c>
      <c r="M17" s="9">
        <v>68</v>
      </c>
      <c r="N17" s="18">
        <v>0.77</v>
      </c>
    </row>
    <row r="18" spans="1:14" s="1" customFormat="1" ht="2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9">
        <v>18</v>
      </c>
      <c r="G18" s="9"/>
      <c r="H18" s="10">
        <f t="shared" si="0"/>
        <v>1.5</v>
      </c>
      <c r="I18" s="9">
        <f t="shared" si="1"/>
        <v>-6</v>
      </c>
      <c r="J18" s="10">
        <f t="shared" si="2"/>
        <v>-0.5</v>
      </c>
      <c r="K18" s="9"/>
      <c r="L18" s="10">
        <f t="shared" si="3"/>
        <v>0</v>
      </c>
      <c r="M18" s="9">
        <v>70</v>
      </c>
      <c r="N18" s="18">
        <v>0.82</v>
      </c>
    </row>
    <row r="19" spans="1:14" s="1" customFormat="1">
      <c r="A19" s="26"/>
      <c r="B19" s="27"/>
      <c r="C19" s="27"/>
      <c r="D19" s="27"/>
      <c r="E19" s="27"/>
      <c r="F19" s="27"/>
      <c r="G19" s="28"/>
      <c r="H19" s="10"/>
      <c r="I19" s="28"/>
      <c r="J19" s="10"/>
      <c r="K19" s="28"/>
      <c r="L19" s="29"/>
      <c r="M19" s="27"/>
      <c r="N19" s="30">
        <v>74</v>
      </c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78</v>
      </c>
      <c r="G28" s="12">
        <f>SUM(G14:G27)</f>
        <v>0</v>
      </c>
      <c r="H28" s="13">
        <f>SUM(F28:G28)/E28</f>
        <v>0.67826086956521736</v>
      </c>
      <c r="I28" s="12">
        <f t="shared" si="1"/>
        <v>37</v>
      </c>
      <c r="J28" s="13">
        <f t="shared" si="2"/>
        <v>0.32173913043478258</v>
      </c>
      <c r="K28" s="12">
        <f>SUM(K14:K27)</f>
        <v>0</v>
      </c>
      <c r="L28" s="13">
        <f t="shared" si="3"/>
        <v>0</v>
      </c>
      <c r="M28" s="12">
        <f>AVERAGE(M14:M27)</f>
        <v>65.8</v>
      </c>
      <c r="N28" s="19">
        <f>AVERAGE(N14:N27)</f>
        <v>12.973188405797101</v>
      </c>
    </row>
    <row r="30" spans="1:14" ht="120" customHeight="1">
      <c r="A30" s="43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4"/>
    </row>
    <row r="33" spans="1:10" ht="13">
      <c r="B33" s="44" t="s">
        <v>32</v>
      </c>
      <c r="C33" s="44"/>
      <c r="D33" s="44"/>
      <c r="G33" s="45" t="s">
        <v>33</v>
      </c>
      <c r="H33" s="45"/>
      <c r="I33" s="45"/>
      <c r="J33" s="45"/>
    </row>
    <row r="34" spans="1:10" ht="62.25" customHeight="1">
      <c r="B34" s="46"/>
      <c r="C34" s="46"/>
      <c r="D34" s="46"/>
      <c r="G34" s="47"/>
      <c r="H34" s="47"/>
      <c r="I34" s="47"/>
      <c r="J34" s="47"/>
    </row>
    <row r="35" spans="1:10" hidden="1">
      <c r="A35" s="33" t="e">
        <v>#REF!</v>
      </c>
      <c r="B35" s="33"/>
      <c r="C35" s="7"/>
      <c r="E35" s="33"/>
      <c r="F35" s="33"/>
      <c r="G35" s="33"/>
      <c r="H35" s="33"/>
    </row>
    <row r="36" spans="1:10" hidden="1"/>
    <row r="37" spans="1:10" ht="45" customHeight="1">
      <c r="B37" s="34" t="str">
        <f>B10</f>
        <v>MTI. ANGELINA MÁRQUEZ JIMÉNEZ</v>
      </c>
      <c r="C37" s="34"/>
      <c r="D37" s="34"/>
      <c r="E37" s="16"/>
      <c r="F37" s="16"/>
      <c r="G37" s="35" t="str">
        <f>'1'!G37:J37</f>
        <v>ISC. DIEGO DE JESÚS VELAZQUEZ LUCHO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2" zoomScale="90" zoomScaleNormal="85" workbookViewId="0">
      <selection activeCell="I18" sqref="I18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4.5">
      <c r="A6" s="54" t="s">
        <v>3</v>
      </c>
      <c r="B6" s="54"/>
      <c r="C6" s="54"/>
      <c r="D6" s="54"/>
      <c r="E6" s="55" t="s">
        <v>4</v>
      </c>
      <c r="F6" s="50"/>
      <c r="G6" s="50"/>
      <c r="H6" s="50"/>
      <c r="I6" s="50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7">
        <v>4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2024</v>
      </c>
      <c r="M8" s="47"/>
      <c r="N8" s="47"/>
    </row>
    <row r="10" spans="1:14" ht="13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37" t="s">
        <v>12</v>
      </c>
      <c r="B12" s="39" t="s">
        <v>13</v>
      </c>
      <c r="C12" s="39" t="s">
        <v>14</v>
      </c>
      <c r="D12" s="41" t="s">
        <v>15</v>
      </c>
      <c r="E12" s="41" t="s">
        <v>16</v>
      </c>
      <c r="F12" s="41" t="s">
        <v>17</v>
      </c>
      <c r="G12" s="41"/>
      <c r="H12" s="41" t="s">
        <v>18</v>
      </c>
      <c r="I12" s="41" t="s">
        <v>19</v>
      </c>
      <c r="J12" s="41" t="s">
        <v>20</v>
      </c>
      <c r="K12" s="41" t="s">
        <v>21</v>
      </c>
      <c r="L12" s="41" t="s">
        <v>22</v>
      </c>
      <c r="M12" s="41" t="s">
        <v>23</v>
      </c>
      <c r="N12" s="51" t="s">
        <v>24</v>
      </c>
    </row>
    <row r="13" spans="1:14" ht="13">
      <c r="A13" s="38"/>
      <c r="B13" s="40"/>
      <c r="C13" s="40"/>
      <c r="D13" s="42"/>
      <c r="E13" s="42"/>
      <c r="F13" s="8" t="s">
        <v>25</v>
      </c>
      <c r="G13" s="8" t="s">
        <v>26</v>
      </c>
      <c r="H13" s="42"/>
      <c r="I13" s="42"/>
      <c r="J13" s="42"/>
      <c r="K13" s="42"/>
      <c r="L13" s="42"/>
      <c r="M13" s="42"/>
      <c r="N13" s="52"/>
    </row>
    <row r="14" spans="1:14" s="1" customFormat="1">
      <c r="A14" s="26" t="s">
        <v>40</v>
      </c>
      <c r="B14" s="27" t="s">
        <v>24</v>
      </c>
      <c r="C14" s="27" t="s">
        <v>39</v>
      </c>
      <c r="D14" s="27" t="s">
        <v>27</v>
      </c>
      <c r="E14" s="27">
        <v>33</v>
      </c>
      <c r="F14" s="9"/>
      <c r="G14" s="9"/>
      <c r="H14" s="10">
        <f t="shared" ref="H14:H18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52</v>
      </c>
      <c r="N14" s="18">
        <v>0.67</v>
      </c>
    </row>
    <row r="15" spans="1:14" s="1" customFormat="1" ht="25">
      <c r="A15" s="26" t="s">
        <v>38</v>
      </c>
      <c r="B15" s="27" t="s">
        <v>28</v>
      </c>
      <c r="C15" s="27" t="s">
        <v>39</v>
      </c>
      <c r="D15" s="27" t="s">
        <v>27</v>
      </c>
      <c r="E15" s="27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>
        <v>57</v>
      </c>
      <c r="N15" s="18">
        <v>0.74</v>
      </c>
    </row>
    <row r="16" spans="1:14" s="1" customFormat="1">
      <c r="A16" s="26" t="s">
        <v>40</v>
      </c>
      <c r="B16" s="27" t="s">
        <v>24</v>
      </c>
      <c r="C16" s="27" t="s">
        <v>41</v>
      </c>
      <c r="D16" s="27" t="s">
        <v>27</v>
      </c>
      <c r="E16" s="27"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>
        <v>60</v>
      </c>
      <c r="N16" s="18">
        <v>0.65</v>
      </c>
    </row>
    <row r="17" spans="1:14" s="1" customFormat="1" ht="25">
      <c r="A17" s="26" t="s">
        <v>38</v>
      </c>
      <c r="B17" s="27" t="s">
        <v>28</v>
      </c>
      <c r="C17" s="27" t="s">
        <v>41</v>
      </c>
      <c r="D17" s="27" t="s">
        <v>27</v>
      </c>
      <c r="E17" s="27"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>
        <v>72</v>
      </c>
      <c r="N17" s="18">
        <v>0.77</v>
      </c>
    </row>
    <row r="18" spans="1:14" s="1" customFormat="1" ht="25">
      <c r="A18" s="26" t="s">
        <v>43</v>
      </c>
      <c r="B18" s="27" t="s">
        <v>24</v>
      </c>
      <c r="C18" s="27" t="s">
        <v>42</v>
      </c>
      <c r="D18" s="27" t="s">
        <v>27</v>
      </c>
      <c r="E18" s="27"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>
        <v>82</v>
      </c>
      <c r="N18" s="18">
        <f>19/22</f>
        <v>0.86363636363636365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115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>
        <f>AVERAGE(M14:M27)</f>
        <v>64.599999999999994</v>
      </c>
      <c r="N28" s="19">
        <f>AVERAGE(N14:N27)</f>
        <v>0.73872727272727279</v>
      </c>
    </row>
    <row r="30" spans="1:14" ht="120" customHeight="1">
      <c r="A30" s="43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4"/>
    </row>
    <row r="33" spans="1:10" ht="13">
      <c r="B33" s="44" t="s">
        <v>32</v>
      </c>
      <c r="C33" s="44"/>
      <c r="D33" s="44"/>
      <c r="G33" s="45" t="s">
        <v>33</v>
      </c>
      <c r="H33" s="45"/>
      <c r="I33" s="45"/>
      <c r="J33" s="45"/>
    </row>
    <row r="34" spans="1:10" ht="62.25" customHeight="1">
      <c r="B34" s="46"/>
      <c r="C34" s="46"/>
      <c r="D34" s="46"/>
      <c r="G34" s="47"/>
      <c r="H34" s="47"/>
      <c r="I34" s="47"/>
      <c r="J34" s="47"/>
    </row>
    <row r="35" spans="1:10" hidden="1">
      <c r="A35" s="33" t="e">
        <v>#REF!</v>
      </c>
      <c r="B35" s="33"/>
      <c r="C35" s="7"/>
      <c r="E35" s="33"/>
      <c r="F35" s="33"/>
      <c r="G35" s="33"/>
      <c r="H35" s="33"/>
    </row>
    <row r="36" spans="1:10" hidden="1"/>
    <row r="37" spans="1:10" ht="45" customHeight="1">
      <c r="B37" s="34" t="str">
        <f>B10</f>
        <v>MTI. ANGELINA MÁRQUEZ JIMÉNEZ</v>
      </c>
      <c r="C37" s="34"/>
      <c r="D37" s="34"/>
      <c r="E37" s="16"/>
      <c r="F37" s="16"/>
      <c r="G37" s="35" t="str">
        <f>'1'!G37:J37</f>
        <v>ISC. DIEGO DE JESÚS VELAZQUEZ LUCHO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2" zoomScale="85" zoomScaleNormal="85" workbookViewId="0">
      <selection activeCell="A19" sqref="A19:L27"/>
    </sheetView>
  </sheetViews>
  <sheetFormatPr baseColWidth="10" defaultColWidth="11.453125" defaultRowHeight="12.5"/>
  <cols>
    <col min="1" max="1" width="38.54296875" style="2" customWidth="1"/>
    <col min="2" max="2" width="4.7265625" style="2" customWidth="1"/>
    <col min="3" max="3" width="5.54296875" style="2" customWidth="1"/>
    <col min="4" max="4" width="21.81640625" style="2" customWidth="1"/>
    <col min="5" max="5" width="9.453125" style="2" customWidth="1"/>
    <col min="6" max="12" width="7.54296875" style="2" customWidth="1"/>
    <col min="13" max="16384" width="11.453125" style="2"/>
  </cols>
  <sheetData>
    <row r="1" spans="1:14" ht="62.25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3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3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3">
      <c r="A6" s="54" t="s">
        <v>3</v>
      </c>
      <c r="B6" s="54"/>
      <c r="C6" s="54"/>
      <c r="D6" s="54"/>
      <c r="E6" s="56"/>
      <c r="F6" s="56"/>
      <c r="G6" s="56"/>
      <c r="H6" s="56"/>
      <c r="I6" s="17"/>
      <c r="J6" s="17"/>
      <c r="K6" s="17"/>
      <c r="L6" s="17"/>
      <c r="M6" s="17"/>
      <c r="N6" s="17"/>
    </row>
    <row r="7" spans="1:14" ht="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5">
      <c r="A8" s="4" t="s">
        <v>5</v>
      </c>
      <c r="B8" s="47" t="s">
        <v>35</v>
      </c>
      <c r="C8" s="47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8" t="s">
        <v>9</v>
      </c>
      <c r="J8" s="48"/>
      <c r="K8" s="48"/>
      <c r="L8" s="47" t="str">
        <f>'1'!L8</f>
        <v>FEBRERO - JUNIO 2024</v>
      </c>
      <c r="M8" s="47"/>
      <c r="N8" s="47"/>
    </row>
    <row r="10" spans="1:14" ht="13">
      <c r="A10" s="4" t="s">
        <v>10</v>
      </c>
      <c r="B10" s="47" t="str">
        <f>'1'!B10</f>
        <v>MTI. ANGELINA MÁRQUEZ JIMÉNEZ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 ht="13">
      <c r="A12" s="37" t="s">
        <v>12</v>
      </c>
      <c r="B12" s="39" t="s">
        <v>13</v>
      </c>
      <c r="C12" s="39" t="s">
        <v>14</v>
      </c>
      <c r="D12" s="41" t="s">
        <v>15</v>
      </c>
      <c r="E12" s="41" t="s">
        <v>16</v>
      </c>
      <c r="F12" s="41" t="s">
        <v>17</v>
      </c>
      <c r="G12" s="41"/>
      <c r="H12" s="41" t="s">
        <v>18</v>
      </c>
      <c r="I12" s="41" t="s">
        <v>19</v>
      </c>
      <c r="J12" s="41" t="s">
        <v>20</v>
      </c>
      <c r="K12" s="41" t="s">
        <v>21</v>
      </c>
      <c r="L12" s="41" t="s">
        <v>22</v>
      </c>
      <c r="M12" s="41" t="s">
        <v>23</v>
      </c>
      <c r="N12" s="51" t="s">
        <v>24</v>
      </c>
    </row>
    <row r="13" spans="1:14" ht="13">
      <c r="A13" s="38"/>
      <c r="B13" s="40"/>
      <c r="C13" s="40"/>
      <c r="D13" s="42"/>
      <c r="E13" s="42"/>
      <c r="F13" s="8" t="s">
        <v>25</v>
      </c>
      <c r="G13" s="8" t="s">
        <v>26</v>
      </c>
      <c r="H13" s="42"/>
      <c r="I13" s="42"/>
      <c r="J13" s="42"/>
      <c r="K13" s="42"/>
      <c r="L13" s="42"/>
      <c r="M13" s="42"/>
      <c r="N13" s="52"/>
    </row>
    <row r="14" spans="1:14" s="1" customFormat="1">
      <c r="A14" s="9" t="str">
        <f>'1'!A14</f>
        <v>TALLER DE SISTEMAS OPERATIVOS</v>
      </c>
      <c r="B14" s="9"/>
      <c r="C14" s="9" t="str">
        <f>'1'!C14</f>
        <v>404A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>
      <c r="A15" s="9" t="str">
        <f>'1'!A15</f>
        <v>TOPICOS AVANZADOS DE PROGRAMACION</v>
      </c>
      <c r="B15" s="9"/>
      <c r="C15" s="9" t="str">
        <f>'1'!C15</f>
        <v>404A</v>
      </c>
      <c r="D15" s="9" t="str">
        <f>'1'!D15</f>
        <v>ISIC</v>
      </c>
      <c r="E15" s="9">
        <f>'1'!E15</f>
        <v>27</v>
      </c>
      <c r="F15" s="9"/>
      <c r="G15" s="9"/>
      <c r="H15" s="10">
        <f t="shared" ref="H15:H18" si="3">(F15+G15)/E15</f>
        <v>0</v>
      </c>
      <c r="I15" s="9">
        <f t="shared" si="0"/>
        <v>27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TALLER DE SISTEMAS OPERATIVOS</v>
      </c>
      <c r="B16" s="9"/>
      <c r="C16" s="9" t="str">
        <f>'1'!C16</f>
        <v>404B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>
      <c r="A17" s="9" t="str">
        <f>'1'!A17</f>
        <v>TOPICOS AVANZADOS DE PROGRAMACION</v>
      </c>
      <c r="B17" s="9"/>
      <c r="C17" s="9" t="str">
        <f>'1'!C17</f>
        <v>404B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3"/>
        <v>0</v>
      </c>
      <c r="I17" s="9">
        <f t="shared" si="0"/>
        <v>16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5">
      <c r="A18" s="9" t="str">
        <f>'1'!A18</f>
        <v>COMPUTACIÓN EN LA NUBE</v>
      </c>
      <c r="B18" s="9"/>
      <c r="C18" s="9" t="str">
        <f>'1'!C18</f>
        <v>804 AP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43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>
      <c r="A32" s="14"/>
    </row>
    <row r="33" spans="1:10" ht="13">
      <c r="B33" s="44" t="s">
        <v>32</v>
      </c>
      <c r="C33" s="44"/>
      <c r="D33" s="44"/>
      <c r="G33" s="45" t="s">
        <v>33</v>
      </c>
      <c r="H33" s="45"/>
      <c r="I33" s="45"/>
      <c r="J33" s="45"/>
    </row>
    <row r="34" spans="1:10" ht="62.25" customHeight="1">
      <c r="B34" s="46"/>
      <c r="C34" s="46"/>
      <c r="D34" s="46"/>
      <c r="G34" s="47"/>
      <c r="H34" s="47"/>
      <c r="I34" s="47"/>
      <c r="J34" s="47"/>
    </row>
    <row r="35" spans="1:10" hidden="1">
      <c r="A35" s="33" t="e">
        <v>#REF!</v>
      </c>
      <c r="B35" s="33"/>
      <c r="C35" s="7"/>
      <c r="E35" s="33"/>
      <c r="F35" s="33"/>
      <c r="G35" s="33"/>
      <c r="H35" s="33"/>
    </row>
    <row r="36" spans="1:10" hidden="1"/>
    <row r="37" spans="1:10" ht="45" customHeight="1">
      <c r="B37" s="34" t="str">
        <f>B10</f>
        <v>MTI. ANGELINA MÁRQUEZ JIMÉNEZ</v>
      </c>
      <c r="C37" s="34"/>
      <c r="D37" s="34"/>
      <c r="E37" s="16"/>
      <c r="F37" s="16"/>
      <c r="G37" s="35" t="str">
        <f>'1'!G37:J37</f>
        <v>ISC. DIEGO DE JESÚS VELAZQUEZ LUCHO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2022-10-19T14:43:00Z</cp:lastPrinted>
  <dcterms:created xsi:type="dcterms:W3CDTF">2021-11-22T14:45:00Z</dcterms:created>
  <dcterms:modified xsi:type="dcterms:W3CDTF">2024-03-03T21:29:18Z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