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emestre Feb-Junio 2024\"/>
    </mc:Choice>
  </mc:AlternateContent>
  <bookViews>
    <workbookView xWindow="0" yWindow="0" windowWidth="20490" windowHeight="7650" firstSheet="1" activeTab="2"/>
  </bookViews>
  <sheets>
    <sheet name="ADMON FINANCIERA 2" sheetId="1" r:id="rId1"/>
    <sheet name="Matematicas Financieras 405 B" sheetId="3" r:id="rId2"/>
    <sheet name="Matematicas Financieras 405 A" sheetId="4" r:id="rId3"/>
    <sheet name="Admin Financiera 2 605 C" sheetId="5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B9" i="5" l="1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J66" i="3" l="1"/>
  <c r="J54" i="5" l="1"/>
  <c r="Q12" i="5"/>
  <c r="Q16" i="5"/>
  <c r="Q20" i="5"/>
  <c r="Q24" i="5"/>
  <c r="Q28" i="5"/>
  <c r="Q32" i="5"/>
  <c r="Q36" i="5"/>
  <c r="P56" i="5"/>
  <c r="O56" i="5"/>
  <c r="N56" i="5"/>
  <c r="M56" i="5"/>
  <c r="L56" i="5"/>
  <c r="K56" i="5"/>
  <c r="P55" i="5"/>
  <c r="O55" i="5"/>
  <c r="O58" i="5" s="1"/>
  <c r="N55" i="5"/>
  <c r="M55" i="5"/>
  <c r="L55" i="5"/>
  <c r="K55" i="5"/>
  <c r="P54" i="5"/>
  <c r="P57" i="5" s="1"/>
  <c r="O54" i="5"/>
  <c r="O57" i="5" s="1"/>
  <c r="N54" i="5"/>
  <c r="M54" i="5"/>
  <c r="L54" i="5"/>
  <c r="L57" i="5" s="1"/>
  <c r="K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5" i="5"/>
  <c r="Q34" i="5"/>
  <c r="Q33" i="5"/>
  <c r="Q31" i="5"/>
  <c r="Q30" i="5"/>
  <c r="Q29" i="5"/>
  <c r="Q27" i="5"/>
  <c r="Q26" i="5"/>
  <c r="Q25" i="5"/>
  <c r="Q23" i="5"/>
  <c r="Q22" i="5"/>
  <c r="Q21" i="5"/>
  <c r="Q19" i="5"/>
  <c r="Q18" i="5"/>
  <c r="Q17" i="5"/>
  <c r="Q15" i="5"/>
  <c r="Q14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J55" i="4"/>
  <c r="P54" i="4"/>
  <c r="O54" i="4"/>
  <c r="O57" i="4" s="1"/>
  <c r="N54" i="4"/>
  <c r="M54" i="4"/>
  <c r="M57" i="4" s="1"/>
  <c r="L54" i="4"/>
  <c r="K54" i="4"/>
  <c r="J54" i="4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K55" i="3"/>
  <c r="J55" i="3"/>
  <c r="P54" i="3"/>
  <c r="P57" i="3" s="1"/>
  <c r="O54" i="3"/>
  <c r="O57" i="3" s="1"/>
  <c r="N54" i="3"/>
  <c r="M54" i="3"/>
  <c r="L54" i="3"/>
  <c r="K54" i="3"/>
  <c r="J54" i="3"/>
  <c r="L57" i="3" l="1"/>
  <c r="L58" i="3"/>
  <c r="K58" i="4"/>
  <c r="K57" i="4"/>
  <c r="K57" i="3"/>
  <c r="K58" i="3"/>
  <c r="K57" i="5"/>
  <c r="K58" i="5"/>
  <c r="L58" i="5"/>
  <c r="J56" i="5"/>
  <c r="J57" i="5" s="1"/>
  <c r="J55" i="5"/>
  <c r="M58" i="5"/>
  <c r="M57" i="5"/>
  <c r="N58" i="5"/>
  <c r="N57" i="5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J58" i="5" l="1"/>
  <c r="Q57" i="5"/>
  <c r="Q58" i="5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Q57" i="1" l="1"/>
</calcChain>
</file>

<file path=xl/sharedStrings.xml><?xml version="1.0" encoding="utf-8"?>
<sst xmlns="http://schemas.openxmlformats.org/spreadsheetml/2006/main" count="229" uniqueCount="152">
  <si>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</si>
  <si>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</si>
  <si>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</si>
  <si>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</si>
  <si>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</si>
  <si>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</si>
  <si>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</si>
  <si>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</si>
  <si>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</si>
  <si>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</si>
  <si>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</si>
  <si>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</si>
  <si>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</si>
  <si>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</si>
  <si>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</si>
  <si>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</si>
  <si>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</si>
  <si>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</si>
  <si>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</si>
  <si>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</si>
  <si>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</si>
  <si>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</si>
  <si>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</si>
  <si>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</si>
  <si>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Admon Financiera 2</t>
  </si>
  <si>
    <t>605 A</t>
  </si>
  <si>
    <t>L.A. Carlos de Jesus Morteo Peña</t>
  </si>
  <si>
    <t>405 A</t>
  </si>
  <si>
    <t>405 B</t>
  </si>
  <si>
    <t>L.A. Carlos de Jesús Morteo Peña</t>
  </si>
  <si>
    <t>Feb-Jun 2024</t>
  </si>
  <si>
    <t>221U0269</t>
  </si>
  <si>
    <t>AMBROS XOLO JOSE ANTONIO</t>
  </si>
  <si>
    <t>221U0271</t>
  </si>
  <si>
    <t>ATAXCA CATEMAXCA YAMILETH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</si>
  <si>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</si>
  <si>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</si>
  <si>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</si>
  <si>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</si>
  <si>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</si>
  <si>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</si>
  <si>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</si>
  <si>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</si>
  <si>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</si>
  <si>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</si>
  <si>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</si>
  <si>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</si>
  <si>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</si>
  <si>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</si>
  <si>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</si>
  <si>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</si>
  <si>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221U0294</t>
  </si>
  <si>
    <t>HERNANDEZ MARTINEZ FERNANDO</t>
  </si>
  <si>
    <t>221U0299</t>
  </si>
  <si>
    <t>LUA GONZALEZ JORGE ALBERTO</t>
  </si>
  <si>
    <t>221U0345</t>
  </si>
  <si>
    <t>LÓPEZ CHIGUIL INDIRA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</si>
  <si>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</si>
  <si>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</si>
  <si>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</si>
  <si>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</si>
  <si>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</si>
  <si>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</si>
  <si>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</si>
  <si>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</si>
  <si>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</si>
  <si>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</si>
  <si>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221U0315</t>
  </si>
  <si>
    <t>ORTIZ RAMIREZ DIANA LIZZETH</t>
  </si>
  <si>
    <t>211U0259</t>
  </si>
  <si>
    <t>PAXTIAN VILLEGAS YAZMIN DEL CARMEN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</si>
  <si>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</si>
  <si>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</si>
  <si>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</si>
  <si>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</si>
  <si>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</si>
  <si>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</si>
  <si>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</si>
  <si>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GARCÍA RAYSA MONTSERRAT</t>
  </si>
  <si>
    <t>605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</si>
  <si>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</si>
  <si>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</si>
  <si>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</si>
  <si>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</si>
  <si>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</si>
  <si>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</si>
  <si>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</si>
  <si>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</si>
  <si>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</si>
  <si>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</si>
  <si>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</si>
  <si>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</si>
  <si>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</si>
  <si>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</si>
  <si>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</si>
  <si>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</si>
  <si>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</si>
  <si>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</si>
  <si>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</si>
  <si>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</si>
  <si>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</si>
  <si>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</si>
  <si>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</si>
  <si>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</si>
  <si>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</si>
  <si>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</si>
  <si>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</si>
  <si>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</si>
  <si>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</si>
  <si>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</si>
  <si>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</si>
  <si>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</si>
  <si>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</si>
  <si>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</si>
  <si>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</si>
  <si>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</si>
  <si>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</si>
  <si>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</si>
  <si>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</si>
  <si>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</si>
  <si>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</si>
  <si>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</si>
  <si>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</si>
  <si>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</si>
  <si>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</si>
  <si>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</si>
  <si>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</si>
  <si>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</si>
  <si>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</si>
  <si>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</si>
  <si>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</si>
  <si>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</si>
  <si>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221U0331</t>
  </si>
  <si>
    <t>SOSA VENTURA GABRIELA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</si>
  <si>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</si>
  <si>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</si>
  <si>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</si>
  <si>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</si>
  <si>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</si>
  <si>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</si>
  <si>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</si>
  <si>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</si>
  <si>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</si>
  <si>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</si>
  <si>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</si>
  <si>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</si>
  <si>
    <t xml:space="preserve">Matematicas Financieras </t>
  </si>
  <si>
    <t>Feb-Jun2024</t>
  </si>
  <si>
    <t xml:space="preserve">Administracion Financiera </t>
  </si>
  <si>
    <t>Feb_jun 2024</t>
  </si>
  <si>
    <t>L.A. CARLOS DE JESUS MORTEO PEÑA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</si>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</sst>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LISTAS%20FEB-JU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>
            <v>1</v>
          </cell>
          <cell r="B3" t="str">
            <v>211U0208</v>
          </cell>
          <cell r="C3" t="str">
            <v>AMBROS MALAGA DIANA AZUCENA</v>
          </cell>
        </row>
        <row r="4">
          <cell r="A4">
            <v>2</v>
          </cell>
          <cell r="B4" t="str">
            <v>211U0212</v>
          </cell>
          <cell r="C4" t="str">
            <v>BAXIN POLITO FATIMA ALEJANDRA</v>
          </cell>
        </row>
        <row r="5">
          <cell r="A5">
            <v>3</v>
          </cell>
          <cell r="B5" t="str">
            <v>211U0214</v>
          </cell>
          <cell r="C5" t="str">
            <v>BUSTAMANTE FISCAL ANAHI</v>
          </cell>
        </row>
        <row r="6">
          <cell r="A6">
            <v>4</v>
          </cell>
          <cell r="B6" t="str">
            <v>211U0215</v>
          </cell>
          <cell r="C6" t="str">
            <v>CABAÑAS VILLASANA JUAN MANUEL</v>
          </cell>
        </row>
        <row r="7">
          <cell r="A7">
            <v>5</v>
          </cell>
          <cell r="B7" t="str">
            <v>211U0217</v>
          </cell>
          <cell r="C7" t="str">
            <v>CAGAL XOLO GABRIELA</v>
          </cell>
        </row>
        <row r="8">
          <cell r="A8">
            <v>6</v>
          </cell>
          <cell r="B8" t="str">
            <v>211U0617</v>
          </cell>
          <cell r="C8" t="str">
            <v>CASTRO XALA AIXA MICHELLE</v>
          </cell>
        </row>
        <row r="9">
          <cell r="A9">
            <v>7</v>
          </cell>
          <cell r="B9" t="str">
            <v>211U0223</v>
          </cell>
          <cell r="C9" t="str">
            <v>CHIBAMBA IGNOT ESTRELLA</v>
          </cell>
        </row>
        <row r="10">
          <cell r="A10">
            <v>8</v>
          </cell>
          <cell r="B10" t="str">
            <v>211U0225</v>
          </cell>
          <cell r="C10" t="str">
            <v>CHIPOL XALA JOSUE</v>
          </cell>
        </row>
        <row r="11">
          <cell r="A11">
            <v>9</v>
          </cell>
          <cell r="B11" t="str">
            <v>211U0226</v>
          </cell>
          <cell r="C11" t="str">
            <v>CHONTAL GARCIA DANIA YAZARET</v>
          </cell>
        </row>
        <row r="12">
          <cell r="A12">
            <v>10</v>
          </cell>
          <cell r="B12" t="str">
            <v>211U0229</v>
          </cell>
          <cell r="C12" t="str">
            <v>CRUZ LOBATO HENRY</v>
          </cell>
        </row>
        <row r="13">
          <cell r="A13">
            <v>11</v>
          </cell>
          <cell r="B13" t="str">
            <v>211U0234</v>
          </cell>
          <cell r="C13" t="str">
            <v>FISCAL CATEMAXCA ISAEL</v>
          </cell>
        </row>
        <row r="14">
          <cell r="A14">
            <v>12</v>
          </cell>
          <cell r="B14" t="str">
            <v>211U0618</v>
          </cell>
          <cell r="C14" t="str">
            <v>HERNANDEZ ABSALON ADRIANA</v>
          </cell>
        </row>
        <row r="15">
          <cell r="A15">
            <v>13</v>
          </cell>
          <cell r="B15" t="str">
            <v>211U0615</v>
          </cell>
          <cell r="C15" t="str">
            <v>IXBA CHONTAL PERLA DEL CARMEN</v>
          </cell>
        </row>
        <row r="16">
          <cell r="A16">
            <v>14</v>
          </cell>
          <cell r="B16" t="str">
            <v>211U0243</v>
          </cell>
          <cell r="C16" t="str">
            <v>LAZARO MARTINEZ HERIBERTO CARLOS</v>
          </cell>
        </row>
        <row r="17">
          <cell r="A17">
            <v>15</v>
          </cell>
          <cell r="B17" t="str">
            <v>211U0249</v>
          </cell>
          <cell r="C17" t="str">
            <v>MARTINEZ MARTINEZ VICTOR HUGO</v>
          </cell>
        </row>
        <row r="18">
          <cell r="A18">
            <v>16</v>
          </cell>
          <cell r="B18" t="str">
            <v>211U0252</v>
          </cell>
          <cell r="C18" t="str">
            <v>MORALES HERNANDEZ ZAZIL-HA ZILVANI</v>
          </cell>
        </row>
        <row r="19">
          <cell r="A19">
            <v>17</v>
          </cell>
          <cell r="B19" t="str">
            <v>211U0254</v>
          </cell>
          <cell r="C19" t="str">
            <v>OLEA CATEMAXCA KENIA SARAI</v>
          </cell>
        </row>
        <row r="20">
          <cell r="A20">
            <v>18</v>
          </cell>
          <cell r="B20" t="str">
            <v>211U0256</v>
          </cell>
          <cell r="C20" t="str">
            <v>OSORIO IXTEPAN MARCOS</v>
          </cell>
        </row>
        <row r="21">
          <cell r="A21">
            <v>19</v>
          </cell>
          <cell r="B21" t="str">
            <v>211U0260</v>
          </cell>
          <cell r="C21" t="str">
            <v>PEREZ ESCRIBANO LAISA CONCEPCION</v>
          </cell>
        </row>
        <row r="22">
          <cell r="A22">
            <v>20</v>
          </cell>
          <cell r="B22" t="str">
            <v>211U0265</v>
          </cell>
          <cell r="C22" t="str">
            <v>PRETELIN FONSECA MARIA JOSE</v>
          </cell>
        </row>
        <row r="23">
          <cell r="A23">
            <v>21</v>
          </cell>
          <cell r="B23" t="str">
            <v>211U0270</v>
          </cell>
          <cell r="C23" t="str">
            <v>REYES SOSME ALEX</v>
          </cell>
        </row>
        <row r="24">
          <cell r="A24">
            <v>22</v>
          </cell>
          <cell r="B24" t="str">
            <v>211U0272</v>
          </cell>
          <cell r="C24" t="str">
            <v>RODRIGUEZ MARCIAL HEIDI ANGELICA</v>
          </cell>
        </row>
        <row r="25">
          <cell r="A25">
            <v>23</v>
          </cell>
          <cell r="B25" t="str">
            <v>211U0273</v>
          </cell>
          <cell r="C25" t="str">
            <v>SAINZ CHIGUIL ALEJANDRA</v>
          </cell>
        </row>
        <row r="26">
          <cell r="A26">
            <v>24</v>
          </cell>
          <cell r="B26" t="str">
            <v>211U0279</v>
          </cell>
          <cell r="C26" t="str">
            <v>TEPOX CHAPOL ROSA YASMIN</v>
          </cell>
        </row>
        <row r="27">
          <cell r="A27">
            <v>25</v>
          </cell>
          <cell r="B27" t="str">
            <v>211U0284</v>
          </cell>
          <cell r="C27" t="str">
            <v>VAZQUEZ CORDERO CARLOS YAVHET</v>
          </cell>
        </row>
        <row r="28">
          <cell r="A28">
            <v>26</v>
          </cell>
          <cell r="B28" t="str">
            <v>211U0614</v>
          </cell>
          <cell r="C28" t="str">
            <v>VELASCO CONTRERAS GUSTAVO</v>
          </cell>
        </row>
        <row r="29">
          <cell r="A29">
            <v>27</v>
          </cell>
          <cell r="B29" t="str">
            <v>211U0286</v>
          </cell>
          <cell r="C29" t="str">
            <v>VERGARA POLITO MARIA MAGDALENA</v>
          </cell>
        </row>
        <row r="30">
          <cell r="A30">
            <v>28</v>
          </cell>
          <cell r="B30" t="str">
            <v>211U0289</v>
          </cell>
          <cell r="C30" t="str">
            <v>XOLO TORNADO LIZBETH</v>
          </cell>
        </row>
      </sheetData>
      <sheetData sheetId="13"/>
      <sheetData sheetId="14"/>
      <sheetData sheetId="15"/>
      <sheetData sheetId="16"/>
      <sheetData sheetId="17">
        <row r="3">
          <cell r="A3">
            <v>1</v>
          </cell>
          <cell r="B3" t="str">
            <v>211U0211</v>
          </cell>
          <cell r="C3" t="str">
            <v>BAXIN NIETO VANYELI  ALEJANDRA</v>
          </cell>
        </row>
        <row r="4">
          <cell r="A4">
            <v>2</v>
          </cell>
          <cell r="B4" t="str">
            <v>211U0220</v>
          </cell>
          <cell r="C4" t="str">
            <v>CASAS PIO KAREN MONSERRATH</v>
          </cell>
        </row>
        <row r="5">
          <cell r="A5">
            <v>3</v>
          </cell>
          <cell r="B5" t="str">
            <v>211U0227</v>
          </cell>
          <cell r="C5" t="str">
            <v>COBIX MARTINEZ ALEJANDRA GUADALUPE</v>
          </cell>
        </row>
        <row r="6">
          <cell r="A6">
            <v>4</v>
          </cell>
          <cell r="B6" t="str">
            <v>211U0238</v>
          </cell>
          <cell r="C6" t="str">
            <v>GUTIERREZ ARRES ANGEL EMMANUEL</v>
          </cell>
        </row>
        <row r="7">
          <cell r="A7">
            <v>5</v>
          </cell>
          <cell r="B7" t="str">
            <v>211U0244</v>
          </cell>
          <cell r="C7" t="str">
            <v>LOPEZ AGUILERA MIXZY YANITH</v>
          </cell>
        </row>
        <row r="8">
          <cell r="A8">
            <v>6</v>
          </cell>
          <cell r="B8" t="str">
            <v>211U0248</v>
          </cell>
          <cell r="C8" t="str">
            <v>MACARIO VELASCO JOSE ALBERTO</v>
          </cell>
        </row>
        <row r="9">
          <cell r="A9">
            <v>7</v>
          </cell>
          <cell r="B9" t="str">
            <v>211U0257</v>
          </cell>
          <cell r="C9" t="str">
            <v>OSTO MACARIO NADIA DEL ROSARIO</v>
          </cell>
        </row>
        <row r="10">
          <cell r="A10">
            <v>8</v>
          </cell>
          <cell r="B10" t="str">
            <v>211U0258</v>
          </cell>
          <cell r="C10" t="str">
            <v>PAVON BLANCO MIGUEL ANGEL</v>
          </cell>
        </row>
        <row r="11">
          <cell r="A11">
            <v>9</v>
          </cell>
          <cell r="B11" t="str">
            <v>211U0262</v>
          </cell>
          <cell r="C11" t="str">
            <v>POLITO BARRAGAN ERICK</v>
          </cell>
        </row>
        <row r="12">
          <cell r="A12">
            <v>10</v>
          </cell>
          <cell r="B12" t="str">
            <v>211U0264</v>
          </cell>
          <cell r="C12" t="str">
            <v>POMPEYO TEPACH LETHZY YARELI</v>
          </cell>
        </row>
        <row r="13">
          <cell r="A13">
            <v>11</v>
          </cell>
          <cell r="B13" t="str">
            <v>211U0619</v>
          </cell>
          <cell r="C13" t="str">
            <v>PONCIANO MALAGA KARLA OLIVIA</v>
          </cell>
        </row>
        <row r="14">
          <cell r="A14">
            <v>12</v>
          </cell>
          <cell r="B14" t="str">
            <v>211U0653</v>
          </cell>
          <cell r="C14" t="str">
            <v>RAMIREZ PEREZ ADOLFO</v>
          </cell>
        </row>
        <row r="15">
          <cell r="A15">
            <v>13</v>
          </cell>
          <cell r="B15" t="str">
            <v>211U0283</v>
          </cell>
          <cell r="C15" t="str">
            <v>VAZQUEZ CHAPOL KARLA LARISSA</v>
          </cell>
        </row>
        <row r="16">
          <cell r="A16">
            <v>14</v>
          </cell>
          <cell r="B16" t="str">
            <v>211U0285</v>
          </cell>
          <cell r="C16" t="str">
            <v>VELAZCO BAXIN MIGUEL ANGEL</v>
          </cell>
        </row>
        <row r="17">
          <cell r="A17">
            <v>15</v>
          </cell>
          <cell r="B17" t="str">
            <v>211U0287</v>
          </cell>
          <cell r="C17" t="str">
            <v>XOLO CARDENAS VIRIDIANA</v>
          </cell>
        </row>
        <row r="18">
          <cell r="A18">
            <v>16</v>
          </cell>
          <cell r="B18" t="str">
            <v>211U0288</v>
          </cell>
          <cell r="C18" t="str">
            <v>XOLO SANTOS ANGELICA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3" zoomScale="84" zoomScaleNormal="84" workbookViewId="0">
      <selection activeCell="U34" sqref="U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ht="15.75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27" t="s">
        <v>25</v>
      </c>
      <c r="K4" s="27"/>
      <c r="M4" t="s">
        <v>2</v>
      </c>
      <c r="N4" s="34">
        <v>45435</v>
      </c>
      <c r="O4" s="34"/>
    </row>
    <row r="5" spans="2:18" ht="6.75" customHeight="1" x14ac:dyDescent="0.25">
      <c r="D5" s="17"/>
      <c r="E5" s="17"/>
      <c r="F5" s="17"/>
      <c r="G5" s="17"/>
    </row>
    <row r="6" spans="2:18" ht="15.75" x14ac:dyDescent="0.25">
      <c r="C6" t="s">
        <v>3</v>
      </c>
      <c r="D6" s="27" t="s">
        <v>30</v>
      </c>
      <c r="E6" s="27"/>
      <c r="F6" s="27"/>
      <c r="G6" s="27"/>
      <c r="I6" s="26" t="s">
        <v>22</v>
      </c>
      <c r="J6" s="26"/>
      <c r="K6" s="27" t="s">
        <v>26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23">
        <f>'[1]Table 13'!A3</f>
        <v>1</v>
      </c>
      <c r="C9" s="23" t="str">
        <f>'[1]Table 13'!B3</f>
        <v>211U0208</v>
      </c>
      <c r="D9" s="36" t="str">
        <f>'[1]Table 13'!C3</f>
        <v>AMBROS MALAGA DIANA AZUCENA</v>
      </c>
      <c r="E9" s="37"/>
      <c r="F9" s="37"/>
      <c r="G9" s="37"/>
      <c r="H9" s="37"/>
      <c r="I9" s="38"/>
      <c r="J9" s="20">
        <v>20</v>
      </c>
      <c r="K9" s="20">
        <v>70</v>
      </c>
      <c r="L9" s="20">
        <v>70</v>
      </c>
      <c r="M9" s="20"/>
      <c r="N9" s="20"/>
      <c r="O9" s="20"/>
      <c r="P9" s="20"/>
      <c r="Q9" s="10"/>
    </row>
    <row r="10" spans="2:18" ht="15.75" x14ac:dyDescent="0.25">
      <c r="B10" s="23">
        <f>'[1]Table 13'!A4</f>
        <v>2</v>
      </c>
      <c r="C10" s="23" t="str">
        <f>'[1]Table 13'!B4</f>
        <v>211U0212</v>
      </c>
      <c r="D10" s="36" t="str">
        <f>'[1]Table 13'!C4</f>
        <v>BAXIN POLITO FATIMA ALEJANDRA</v>
      </c>
      <c r="E10" s="37"/>
      <c r="F10" s="37"/>
      <c r="G10" s="37"/>
      <c r="H10" s="37"/>
      <c r="I10" s="38"/>
      <c r="J10" s="20">
        <v>70</v>
      </c>
      <c r="K10" s="20">
        <v>70</v>
      </c>
      <c r="L10" s="20">
        <v>80</v>
      </c>
      <c r="M10" s="20"/>
      <c r="N10" s="20"/>
      <c r="O10" s="20"/>
      <c r="P10" s="20"/>
      <c r="Q10" s="10"/>
    </row>
    <row r="11" spans="2:18" ht="15.75" x14ac:dyDescent="0.25">
      <c r="B11" s="23">
        <f>'[1]Table 13'!A5</f>
        <v>3</v>
      </c>
      <c r="C11" s="23" t="str">
        <f>'[1]Table 13'!B5</f>
        <v>211U0214</v>
      </c>
      <c r="D11" s="36" t="str">
        <f>'[1]Table 13'!C5</f>
        <v>BUSTAMANTE FISCAL ANAHI</v>
      </c>
      <c r="E11" s="37"/>
      <c r="F11" s="37"/>
      <c r="G11" s="37"/>
      <c r="H11" s="37"/>
      <c r="I11" s="38"/>
      <c r="J11" s="20">
        <v>85</v>
      </c>
      <c r="K11" s="20">
        <v>80</v>
      </c>
      <c r="L11" s="20">
        <v>90</v>
      </c>
      <c r="M11" s="20"/>
      <c r="N11" s="20"/>
      <c r="O11" s="20"/>
      <c r="P11" s="20"/>
      <c r="Q11" s="10"/>
    </row>
    <row r="12" spans="2:18" ht="15.75" x14ac:dyDescent="0.25">
      <c r="B12" s="23">
        <f>'[1]Table 13'!A6</f>
        <v>4</v>
      </c>
      <c r="C12" s="23" t="str">
        <f>'[1]Table 13'!B6</f>
        <v>211U0215</v>
      </c>
      <c r="D12" s="36" t="str">
        <f>'[1]Table 13'!C6</f>
        <v>CABAÑAS VILLASANA JUAN MANUEL</v>
      </c>
      <c r="E12" s="37"/>
      <c r="F12" s="37"/>
      <c r="G12" s="37"/>
      <c r="H12" s="37"/>
      <c r="I12" s="38"/>
      <c r="J12" s="19">
        <v>62.5</v>
      </c>
      <c r="K12" s="19">
        <v>80</v>
      </c>
      <c r="L12" s="19">
        <v>70</v>
      </c>
      <c r="M12" s="19"/>
      <c r="N12" s="19"/>
      <c r="O12" s="19"/>
      <c r="P12" s="19"/>
      <c r="Q12" s="10"/>
    </row>
    <row r="13" spans="2:18" ht="15.75" x14ac:dyDescent="0.25">
      <c r="B13" s="23">
        <f>'[1]Table 13'!A7</f>
        <v>5</v>
      </c>
      <c r="C13" s="23" t="str">
        <f>'[1]Table 13'!B7</f>
        <v>211U0217</v>
      </c>
      <c r="D13" s="36" t="str">
        <f>'[1]Table 13'!C7</f>
        <v>CAGAL XOLO GABRIELA</v>
      </c>
      <c r="E13" s="37"/>
      <c r="F13" s="37"/>
      <c r="G13" s="37"/>
      <c r="H13" s="37"/>
      <c r="I13" s="38"/>
      <c r="J13" s="19">
        <v>25</v>
      </c>
      <c r="K13" s="19">
        <v>70</v>
      </c>
      <c r="L13" s="19">
        <v>70</v>
      </c>
      <c r="M13" s="19"/>
      <c r="N13" s="19"/>
      <c r="O13" s="19"/>
      <c r="P13" s="19"/>
      <c r="Q13" s="10"/>
    </row>
    <row r="14" spans="2:18" ht="15.75" x14ac:dyDescent="0.25">
      <c r="B14" s="23">
        <f>'[1]Table 13'!A8</f>
        <v>6</v>
      </c>
      <c r="C14" s="23" t="str">
        <f>'[1]Table 13'!B8</f>
        <v>211U0617</v>
      </c>
      <c r="D14" s="36" t="str">
        <f>'[1]Table 13'!C8</f>
        <v>CASTRO XALA AIXA MICHELLE</v>
      </c>
      <c r="E14" s="37"/>
      <c r="F14" s="37"/>
      <c r="G14" s="37"/>
      <c r="H14" s="37"/>
      <c r="I14" s="38"/>
      <c r="J14" s="4">
        <v>25</v>
      </c>
      <c r="K14" s="4">
        <v>70</v>
      </c>
      <c r="L14" s="4">
        <v>70</v>
      </c>
      <c r="M14" s="4"/>
      <c r="N14" s="4"/>
      <c r="O14" s="4"/>
      <c r="P14" s="4"/>
      <c r="Q14" s="10"/>
    </row>
    <row r="15" spans="2:18" ht="15.75" x14ac:dyDescent="0.25">
      <c r="B15" s="23">
        <f>'[1]Table 13'!A9</f>
        <v>7</v>
      </c>
      <c r="C15" s="23" t="str">
        <f>'[1]Table 13'!B9</f>
        <v>211U0223</v>
      </c>
      <c r="D15" s="36" t="str">
        <f>'[1]Table 13'!C9</f>
        <v>CHIBAMBA IGNOT ESTRELLA</v>
      </c>
      <c r="E15" s="37"/>
      <c r="F15" s="37"/>
      <c r="G15" s="37"/>
      <c r="H15" s="37"/>
      <c r="I15" s="38"/>
      <c r="J15" s="4">
        <v>62.5</v>
      </c>
      <c r="K15" s="4">
        <v>70</v>
      </c>
      <c r="L15" s="4">
        <v>80</v>
      </c>
      <c r="M15" s="4"/>
      <c r="N15" s="4"/>
      <c r="O15" s="4"/>
      <c r="P15" s="4"/>
      <c r="Q15" s="10"/>
    </row>
    <row r="16" spans="2:18" ht="15.75" x14ac:dyDescent="0.25">
      <c r="B16" s="23">
        <f>'[1]Table 13'!A10</f>
        <v>8</v>
      </c>
      <c r="C16" s="23" t="str">
        <f>'[1]Table 13'!B10</f>
        <v>211U0225</v>
      </c>
      <c r="D16" s="36" t="str">
        <f>'[1]Table 13'!C10</f>
        <v>CHIPOL XALA JOSUE</v>
      </c>
      <c r="E16" s="37"/>
      <c r="F16" s="37"/>
      <c r="G16" s="37"/>
      <c r="H16" s="37"/>
      <c r="I16" s="38"/>
      <c r="J16" s="4">
        <v>72.5</v>
      </c>
      <c r="K16" s="4">
        <v>60</v>
      </c>
      <c r="L16" s="4">
        <v>85</v>
      </c>
      <c r="M16" s="4"/>
      <c r="N16" s="4"/>
      <c r="O16" s="4"/>
      <c r="P16" s="4"/>
      <c r="Q16" s="10"/>
    </row>
    <row r="17" spans="2:17" ht="15.75" x14ac:dyDescent="0.25">
      <c r="B17" s="23">
        <f>'[1]Table 13'!A11</f>
        <v>9</v>
      </c>
      <c r="C17" s="23" t="str">
        <f>'[1]Table 13'!B11</f>
        <v>211U0226</v>
      </c>
      <c r="D17" s="36" t="str">
        <f>'[1]Table 13'!C11</f>
        <v>CHONTAL GARCIA DANIA YAZARET</v>
      </c>
      <c r="E17" s="37"/>
      <c r="F17" s="37"/>
      <c r="G17" s="37"/>
      <c r="H17" s="37"/>
      <c r="I17" s="38"/>
      <c r="J17" s="4">
        <v>70</v>
      </c>
      <c r="K17" s="4">
        <v>60</v>
      </c>
      <c r="L17" s="4">
        <v>90</v>
      </c>
      <c r="M17" s="4"/>
      <c r="N17" s="4"/>
      <c r="O17" s="4"/>
      <c r="P17" s="4"/>
      <c r="Q17" s="10"/>
    </row>
    <row r="18" spans="2:17" ht="15.75" x14ac:dyDescent="0.25">
      <c r="B18" s="23">
        <f>'[1]Table 13'!A12</f>
        <v>10</v>
      </c>
      <c r="C18" s="23" t="str">
        <f>'[1]Table 13'!B12</f>
        <v>211U0229</v>
      </c>
      <c r="D18" s="36" t="str">
        <f>'[1]Table 13'!C12</f>
        <v>CRUZ LOBATO HENRY</v>
      </c>
      <c r="E18" s="37"/>
      <c r="F18" s="37"/>
      <c r="G18" s="37"/>
      <c r="H18" s="37"/>
      <c r="I18" s="38"/>
      <c r="J18" s="4">
        <v>20</v>
      </c>
      <c r="K18" s="4">
        <v>70</v>
      </c>
      <c r="L18" s="4">
        <v>80</v>
      </c>
      <c r="M18" s="4"/>
      <c r="N18" s="4"/>
      <c r="O18" s="4"/>
      <c r="P18" s="4"/>
      <c r="Q18" s="10"/>
    </row>
    <row r="19" spans="2:17" ht="15.75" x14ac:dyDescent="0.25">
      <c r="B19" s="23">
        <f>'[1]Table 13'!A13</f>
        <v>11</v>
      </c>
      <c r="C19" s="23" t="str">
        <f>'[1]Table 13'!B13</f>
        <v>211U0234</v>
      </c>
      <c r="D19" s="36" t="str">
        <f>'[1]Table 13'!C13</f>
        <v>FISCAL CATEMAXCA ISAEL</v>
      </c>
      <c r="E19" s="37"/>
      <c r="F19" s="37"/>
      <c r="G19" s="37"/>
      <c r="H19" s="37"/>
      <c r="I19" s="38"/>
      <c r="J19" s="4">
        <v>50</v>
      </c>
      <c r="K19" s="4">
        <v>70</v>
      </c>
      <c r="L19" s="4">
        <v>70</v>
      </c>
      <c r="M19" s="4"/>
      <c r="N19" s="4"/>
      <c r="O19" s="4"/>
      <c r="P19" s="4"/>
      <c r="Q19" s="10"/>
    </row>
    <row r="20" spans="2:17" ht="15.75" x14ac:dyDescent="0.25">
      <c r="B20" s="23">
        <f>'[1]Table 13'!A14</f>
        <v>12</v>
      </c>
      <c r="C20" s="23" t="str">
        <f>'[1]Table 13'!B14</f>
        <v>211U0618</v>
      </c>
      <c r="D20" s="36" t="str">
        <f>'[1]Table 13'!C14</f>
        <v>HERNANDEZ ABSALON ADRIANA</v>
      </c>
      <c r="E20" s="37"/>
      <c r="F20" s="37"/>
      <c r="G20" s="37"/>
      <c r="H20" s="37"/>
      <c r="I20" s="38"/>
      <c r="J20" s="4">
        <v>30</v>
      </c>
      <c r="K20" s="4">
        <v>70</v>
      </c>
      <c r="L20" s="4">
        <v>70</v>
      </c>
      <c r="M20" s="4"/>
      <c r="N20" s="4"/>
      <c r="O20" s="4"/>
      <c r="P20" s="4"/>
      <c r="Q20" s="10"/>
    </row>
    <row r="21" spans="2:17" ht="15.75" x14ac:dyDescent="0.25">
      <c r="B21" s="23">
        <f>'[1]Table 13'!A15</f>
        <v>13</v>
      </c>
      <c r="C21" s="23" t="str">
        <f>'[1]Table 13'!B15</f>
        <v>211U0615</v>
      </c>
      <c r="D21" s="36" t="str">
        <f>'[1]Table 13'!C15</f>
        <v>IXBA CHONTAL PERLA DEL CARMEN</v>
      </c>
      <c r="E21" s="37"/>
      <c r="F21" s="37"/>
      <c r="G21" s="37"/>
      <c r="H21" s="37"/>
      <c r="I21" s="38"/>
      <c r="J21" s="4">
        <v>30</v>
      </c>
      <c r="K21" s="4">
        <v>70</v>
      </c>
      <c r="L21" s="4">
        <v>70</v>
      </c>
      <c r="M21" s="4"/>
      <c r="N21" s="4"/>
      <c r="O21" s="4"/>
      <c r="P21" s="4"/>
      <c r="Q21" s="10"/>
    </row>
    <row r="22" spans="2:17" ht="15.75" x14ac:dyDescent="0.25">
      <c r="B22" s="23">
        <f>'[1]Table 13'!A16</f>
        <v>14</v>
      </c>
      <c r="C22" s="23" t="str">
        <f>'[1]Table 13'!B16</f>
        <v>211U0243</v>
      </c>
      <c r="D22" s="36" t="str">
        <f>'[1]Table 13'!C16</f>
        <v>LAZARO MARTINEZ HERIBERTO CARLOS</v>
      </c>
      <c r="E22" s="37"/>
      <c r="F22" s="37"/>
      <c r="G22" s="37"/>
      <c r="H22" s="37"/>
      <c r="I22" s="38"/>
      <c r="J22" s="4">
        <v>72.5</v>
      </c>
      <c r="K22" s="4">
        <v>50</v>
      </c>
      <c r="L22" s="4">
        <v>80</v>
      </c>
      <c r="M22" s="4"/>
      <c r="N22" s="4"/>
      <c r="O22" s="4"/>
      <c r="P22" s="4"/>
      <c r="Q22" s="10"/>
    </row>
    <row r="23" spans="2:17" ht="15.75" x14ac:dyDescent="0.25">
      <c r="B23" s="23">
        <f>'[1]Table 13'!A17</f>
        <v>15</v>
      </c>
      <c r="C23" s="23" t="str">
        <f>'[1]Table 13'!B17</f>
        <v>211U0249</v>
      </c>
      <c r="D23" s="36" t="str">
        <f>'[1]Table 13'!C17</f>
        <v>MARTINEZ MARTINEZ VICTOR HUGO</v>
      </c>
      <c r="E23" s="37"/>
      <c r="F23" s="37"/>
      <c r="G23" s="37"/>
      <c r="H23" s="37"/>
      <c r="I23" s="38"/>
      <c r="J23" s="4">
        <v>55</v>
      </c>
      <c r="K23" s="4">
        <v>70</v>
      </c>
      <c r="L23" s="4">
        <v>70</v>
      </c>
      <c r="M23" s="4"/>
      <c r="N23" s="4"/>
      <c r="O23" s="4"/>
      <c r="P23" s="4"/>
      <c r="Q23" s="10"/>
    </row>
    <row r="24" spans="2:17" ht="15.75" x14ac:dyDescent="0.25">
      <c r="B24" s="23">
        <f>'[1]Table 13'!A18</f>
        <v>16</v>
      </c>
      <c r="C24" s="23" t="str">
        <f>'[1]Table 13'!B18</f>
        <v>211U0252</v>
      </c>
      <c r="D24" s="36" t="str">
        <f>'[1]Table 13'!C18</f>
        <v>MORALES HERNANDEZ ZAZIL-HA ZILVANI</v>
      </c>
      <c r="E24" s="37"/>
      <c r="F24" s="37"/>
      <c r="G24" s="37"/>
      <c r="H24" s="37"/>
      <c r="I24" s="38"/>
      <c r="J24" s="4">
        <v>40</v>
      </c>
      <c r="K24" s="4">
        <v>80</v>
      </c>
      <c r="L24" s="4">
        <v>70</v>
      </c>
      <c r="M24" s="4"/>
      <c r="N24" s="4"/>
      <c r="O24" s="4"/>
      <c r="P24" s="4"/>
      <c r="Q24" s="10"/>
    </row>
    <row r="25" spans="2:17" ht="15.75" x14ac:dyDescent="0.25">
      <c r="B25" s="23">
        <f>'[1]Table 13'!A19</f>
        <v>17</v>
      </c>
      <c r="C25" s="23" t="str">
        <f>'[1]Table 13'!B19</f>
        <v>211U0254</v>
      </c>
      <c r="D25" s="39" t="str">
        <f>'[1]Table 13'!C19</f>
        <v>OLEA CATEMAXCA KENIA SARAI</v>
      </c>
      <c r="E25" s="40"/>
      <c r="F25" s="40"/>
      <c r="G25" s="40"/>
      <c r="H25" s="40"/>
      <c r="I25" s="40"/>
      <c r="J25" s="4">
        <v>40</v>
      </c>
      <c r="K25" s="24">
        <v>70</v>
      </c>
      <c r="L25" s="4">
        <v>80</v>
      </c>
      <c r="M25" s="4"/>
      <c r="N25" s="4"/>
      <c r="O25" s="4"/>
      <c r="P25" s="4"/>
      <c r="Q25" s="10"/>
    </row>
    <row r="26" spans="2:17" ht="15.75" x14ac:dyDescent="0.25">
      <c r="B26" s="23">
        <f>'[1]Table 13'!A20</f>
        <v>18</v>
      </c>
      <c r="C26" s="23" t="str">
        <f>'[1]Table 13'!B20</f>
        <v>211U0256</v>
      </c>
      <c r="D26" s="39" t="str">
        <f>'[1]Table 13'!C20</f>
        <v>OSORIO IXTEPAN MARCOS</v>
      </c>
      <c r="E26" s="40"/>
      <c r="F26" s="40"/>
      <c r="G26" s="40"/>
      <c r="H26" s="40"/>
      <c r="I26" s="40"/>
      <c r="J26" s="4">
        <v>60</v>
      </c>
      <c r="K26" s="24">
        <v>70</v>
      </c>
      <c r="L26" s="4">
        <v>80</v>
      </c>
      <c r="M26" s="4"/>
      <c r="N26" s="4"/>
      <c r="O26" s="4"/>
      <c r="P26" s="4"/>
      <c r="Q26" s="10"/>
    </row>
    <row r="27" spans="2:17" ht="15.75" x14ac:dyDescent="0.25">
      <c r="B27" s="23">
        <f>'[1]Table 13'!A21</f>
        <v>19</v>
      </c>
      <c r="C27" s="23" t="str">
        <f>'[1]Table 13'!B21</f>
        <v>211U0260</v>
      </c>
      <c r="D27" s="39" t="str">
        <f>'[1]Table 13'!C21</f>
        <v>PEREZ ESCRIBANO LAISA CONCEPCION</v>
      </c>
      <c r="E27" s="40"/>
      <c r="F27" s="40"/>
      <c r="G27" s="40"/>
      <c r="H27" s="40"/>
      <c r="I27" s="40"/>
      <c r="J27" s="4">
        <v>30</v>
      </c>
      <c r="K27" s="24">
        <v>70</v>
      </c>
      <c r="L27" s="4">
        <v>80</v>
      </c>
      <c r="M27" s="4"/>
      <c r="N27" s="4"/>
      <c r="O27" s="4"/>
      <c r="P27" s="4"/>
      <c r="Q27" s="10"/>
    </row>
    <row r="28" spans="2:17" ht="15.75" x14ac:dyDescent="0.25">
      <c r="B28" s="23">
        <f>'[1]Table 13'!A22</f>
        <v>20</v>
      </c>
      <c r="C28" s="23" t="str">
        <f>'[1]Table 13'!B22</f>
        <v>211U0265</v>
      </c>
      <c r="D28" s="39" t="str">
        <f>'[1]Table 13'!C22</f>
        <v>PRETELIN FONSECA MARIA JOSE</v>
      </c>
      <c r="E28" s="40"/>
      <c r="F28" s="40"/>
      <c r="G28" s="40"/>
      <c r="H28" s="40"/>
      <c r="I28" s="40"/>
      <c r="J28" s="4">
        <v>65</v>
      </c>
      <c r="K28" s="4">
        <v>70</v>
      </c>
      <c r="L28" s="4">
        <v>70</v>
      </c>
      <c r="M28" s="4"/>
      <c r="N28" s="4"/>
      <c r="O28" s="4"/>
      <c r="P28" s="4"/>
      <c r="Q28" s="10"/>
    </row>
    <row r="29" spans="2:17" ht="15.75" x14ac:dyDescent="0.25">
      <c r="B29" s="23">
        <f>'[1]Table 13'!A23</f>
        <v>21</v>
      </c>
      <c r="C29" s="23" t="str">
        <f>'[1]Table 13'!B23</f>
        <v>211U0270</v>
      </c>
      <c r="D29" s="39" t="str">
        <f>'[1]Table 13'!C23</f>
        <v>REYES SOSME ALEX</v>
      </c>
      <c r="E29" s="40"/>
      <c r="F29" s="40"/>
      <c r="G29" s="40"/>
      <c r="H29" s="40"/>
      <c r="I29" s="40"/>
      <c r="J29" s="4">
        <v>50</v>
      </c>
      <c r="K29" s="4">
        <v>80</v>
      </c>
      <c r="L29" s="4">
        <v>80</v>
      </c>
      <c r="M29" s="4"/>
      <c r="N29" s="4"/>
      <c r="O29" s="4"/>
      <c r="P29" s="4"/>
      <c r="Q29" s="10"/>
    </row>
    <row r="30" spans="2:17" ht="15.75" x14ac:dyDescent="0.25">
      <c r="B30" s="23">
        <f>'[1]Table 13'!A24</f>
        <v>22</v>
      </c>
      <c r="C30" s="23" t="str">
        <f>'[1]Table 13'!B24</f>
        <v>211U0272</v>
      </c>
      <c r="D30" s="39" t="str">
        <f>'[1]Table 13'!C24</f>
        <v>RODRIGUEZ MARCIAL HEIDI ANGELICA</v>
      </c>
      <c r="E30" s="40"/>
      <c r="F30" s="40"/>
      <c r="G30" s="40"/>
      <c r="H30" s="40"/>
      <c r="I30" s="40"/>
      <c r="J30" s="4">
        <v>75</v>
      </c>
      <c r="K30" s="4">
        <v>80</v>
      </c>
      <c r="L30" s="4">
        <v>80</v>
      </c>
      <c r="M30" s="4"/>
      <c r="N30" s="4"/>
      <c r="O30" s="4"/>
      <c r="P30" s="4"/>
      <c r="Q30" s="10"/>
    </row>
    <row r="31" spans="2:17" ht="15.75" x14ac:dyDescent="0.25">
      <c r="B31" s="23">
        <f>'[1]Table 13'!A25</f>
        <v>23</v>
      </c>
      <c r="C31" s="23" t="str">
        <f>'[1]Table 13'!B25</f>
        <v>211U0273</v>
      </c>
      <c r="D31" s="39" t="str">
        <f>'[1]Table 13'!C25</f>
        <v>SAINZ CHIGUIL ALEJANDRA</v>
      </c>
      <c r="E31" s="40"/>
      <c r="F31" s="40"/>
      <c r="G31" s="40"/>
      <c r="H31" s="40"/>
      <c r="I31" s="40"/>
      <c r="J31" s="4">
        <v>80</v>
      </c>
      <c r="K31" s="4">
        <v>80</v>
      </c>
      <c r="L31" s="4">
        <v>80</v>
      </c>
      <c r="M31" s="4"/>
      <c r="N31" s="4"/>
      <c r="O31" s="4"/>
      <c r="P31" s="4"/>
      <c r="Q31" s="10"/>
    </row>
    <row r="32" spans="2:17" ht="15.75" x14ac:dyDescent="0.25">
      <c r="B32" s="23">
        <f>'[1]Table 13'!A26</f>
        <v>24</v>
      </c>
      <c r="C32" s="23" t="str">
        <f>'[1]Table 13'!B26</f>
        <v>211U0279</v>
      </c>
      <c r="D32" s="39" t="str">
        <f>'[1]Table 13'!C26</f>
        <v>TEPOX CHAPOL ROSA YASMIN</v>
      </c>
      <c r="E32" s="40"/>
      <c r="F32" s="40"/>
      <c r="G32" s="40"/>
      <c r="H32" s="40"/>
      <c r="I32" s="40"/>
      <c r="J32" s="4">
        <v>75</v>
      </c>
      <c r="K32" s="4">
        <v>80</v>
      </c>
      <c r="L32" s="4">
        <v>70</v>
      </c>
      <c r="M32" s="4"/>
      <c r="N32" s="4"/>
      <c r="O32" s="4"/>
      <c r="P32" s="4"/>
      <c r="Q32" s="10"/>
    </row>
    <row r="33" spans="2:17" ht="15.75" x14ac:dyDescent="0.25">
      <c r="B33" s="23">
        <f>'[1]Table 13'!A27</f>
        <v>25</v>
      </c>
      <c r="C33" s="23" t="str">
        <f>'[1]Table 13'!B27</f>
        <v>211U0284</v>
      </c>
      <c r="D33" s="39" t="str">
        <f>'[1]Table 13'!C27</f>
        <v>VAZQUEZ CORDERO CARLOS YAVHET</v>
      </c>
      <c r="E33" s="40"/>
      <c r="F33" s="40"/>
      <c r="G33" s="40"/>
      <c r="H33" s="40"/>
      <c r="I33" s="40"/>
      <c r="J33" s="4">
        <v>55</v>
      </c>
      <c r="K33" s="4">
        <v>80</v>
      </c>
      <c r="L33" s="4">
        <v>80</v>
      </c>
      <c r="M33" s="4"/>
      <c r="N33" s="4"/>
      <c r="O33" s="4"/>
      <c r="P33" s="4"/>
      <c r="Q33" s="10"/>
    </row>
    <row r="34" spans="2:17" ht="15.75" x14ac:dyDescent="0.25">
      <c r="B34" s="23">
        <f>'[1]Table 13'!A28</f>
        <v>26</v>
      </c>
      <c r="C34" s="23" t="str">
        <f>'[1]Table 13'!B28</f>
        <v>211U0614</v>
      </c>
      <c r="D34" s="39" t="str">
        <f>'[1]Table 13'!C28</f>
        <v>VELASCO CONTRERAS GUSTAVO</v>
      </c>
      <c r="E34" s="40"/>
      <c r="F34" s="40"/>
      <c r="G34" s="40"/>
      <c r="H34" s="40"/>
      <c r="I34" s="40"/>
      <c r="J34" s="4">
        <v>67.5</v>
      </c>
      <c r="K34" s="4">
        <v>70</v>
      </c>
      <c r="L34" s="4">
        <v>80</v>
      </c>
      <c r="M34" s="4"/>
      <c r="N34" s="4"/>
      <c r="O34" s="4"/>
      <c r="P34" s="4"/>
      <c r="Q34" s="10"/>
    </row>
    <row r="35" spans="2:17" ht="15.75" x14ac:dyDescent="0.25">
      <c r="B35" s="23">
        <f>'[1]Table 13'!A29</f>
        <v>27</v>
      </c>
      <c r="C35" s="23" t="str">
        <f>'[1]Table 13'!B29</f>
        <v>211U0286</v>
      </c>
      <c r="D35" s="39" t="str">
        <f>'[1]Table 13'!C29</f>
        <v>VERGARA POLITO MARIA MAGDALENA</v>
      </c>
      <c r="E35" s="40"/>
      <c r="F35" s="40"/>
      <c r="G35" s="40"/>
      <c r="H35" s="40"/>
      <c r="I35" s="40"/>
      <c r="J35" s="4">
        <v>30</v>
      </c>
      <c r="K35" s="4">
        <v>80</v>
      </c>
      <c r="L35" s="4">
        <v>70</v>
      </c>
      <c r="M35" s="4"/>
      <c r="N35" s="4"/>
      <c r="O35" s="4"/>
      <c r="P35" s="4"/>
      <c r="Q35" s="10"/>
    </row>
    <row r="36" spans="2:17" ht="15.75" x14ac:dyDescent="0.25">
      <c r="B36" s="23">
        <f>'[1]Table 13'!A30</f>
        <v>28</v>
      </c>
      <c r="C36" s="23" t="str">
        <f>'[1]Table 13'!B30</f>
        <v>211U0289</v>
      </c>
      <c r="D36" s="39" t="str">
        <f>'[1]Table 13'!C30</f>
        <v>XOLO TORNADO LIZBETH</v>
      </c>
      <c r="E36" s="40"/>
      <c r="F36" s="40"/>
      <c r="G36" s="40"/>
      <c r="H36" s="40"/>
      <c r="I36" s="40"/>
      <c r="J36" s="4">
        <v>90</v>
      </c>
      <c r="K36" s="4">
        <v>80</v>
      </c>
      <c r="L36" s="4">
        <v>70</v>
      </c>
      <c r="M36" s="4"/>
      <c r="N36" s="4"/>
      <c r="O36" s="4"/>
      <c r="P36" s="4"/>
      <c r="Q36" s="10"/>
    </row>
    <row r="37" spans="2:17" ht="15.75" x14ac:dyDescent="0.25">
      <c r="B37" s="16"/>
      <c r="C37" s="16"/>
      <c r="D37" s="40"/>
      <c r="E37" s="40"/>
      <c r="F37" s="40"/>
      <c r="G37" s="40"/>
      <c r="H37" s="40"/>
      <c r="I37" s="40"/>
      <c r="J37" s="4"/>
      <c r="K37" s="4"/>
      <c r="L37" s="4">
        <f>SUM(L9:L36)</f>
        <v>2135</v>
      </c>
      <c r="M37" s="4"/>
      <c r="N37" s="4"/>
      <c r="O37" s="4"/>
      <c r="P37" s="4"/>
      <c r="Q37" s="10"/>
    </row>
    <row r="38" spans="2:17" ht="15.75" x14ac:dyDescent="0.25">
      <c r="B38" s="16"/>
      <c r="C38" s="1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/>
    </row>
    <row r="39" spans="2:17" ht="15.75" x14ac:dyDescent="0.25">
      <c r="B39" s="16"/>
      <c r="C39" s="1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/>
    </row>
    <row r="40" spans="2:17" ht="15.75" x14ac:dyDescent="0.25">
      <c r="B40" s="16"/>
      <c r="C40" s="1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/>
    </row>
    <row r="41" spans="2:17" ht="15.75" x14ac:dyDescent="0.25">
      <c r="B41" s="16"/>
      <c r="C41" s="1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29" t="s">
        <v>19</v>
      </c>
      <c r="I54" s="29"/>
      <c r="J54" s="11">
        <f>COUNTIF(J9:J53,"&gt;=70")</f>
        <v>9</v>
      </c>
      <c r="K54" s="11">
        <f t="shared" ref="K54:P54" si="0">COUNTIF(K9:K53,"&gt;=70")</f>
        <v>25</v>
      </c>
      <c r="L54" s="11">
        <f t="shared" si="0"/>
        <v>29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6"/>
      <c r="D55" s="26"/>
      <c r="E55" s="8"/>
      <c r="H55" s="30" t="s">
        <v>20</v>
      </c>
      <c r="I55" s="30"/>
      <c r="J55" s="12">
        <f>COUNTIF(J9:J53,"&lt;70")</f>
        <v>19</v>
      </c>
      <c r="K55" s="12">
        <f t="shared" ref="K55:Q55" si="2">COUNTIF(K9:K53,"&lt;70")</f>
        <v>3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6"/>
      <c r="D56" s="26"/>
      <c r="E56" s="26"/>
      <c r="H56" s="30" t="s">
        <v>21</v>
      </c>
      <c r="I56" s="30"/>
      <c r="J56" s="12">
        <f>COUNT(J9:J53)</f>
        <v>28</v>
      </c>
      <c r="K56" s="12">
        <f t="shared" ref="K56:Q56" si="3">COUNT(K9:K53)</f>
        <v>28</v>
      </c>
      <c r="L56" s="12">
        <f t="shared" si="3"/>
        <v>29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6"/>
      <c r="D57" s="26"/>
      <c r="E57" s="1"/>
      <c r="H57" s="31" t="s">
        <v>16</v>
      </c>
      <c r="I57" s="31"/>
      <c r="J57" s="13">
        <f>J54/J56</f>
        <v>0.32142857142857145</v>
      </c>
      <c r="K57" s="14">
        <f t="shared" ref="K57:Q57" si="4">K54/K56</f>
        <v>0.8928571428571429</v>
      </c>
      <c r="L57" s="14">
        <f t="shared" si="4"/>
        <v>1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6"/>
      <c r="D58" s="26"/>
      <c r="E58" s="1"/>
      <c r="H58" s="31" t="s">
        <v>17</v>
      </c>
      <c r="I58" s="31"/>
      <c r="J58" s="13">
        <f>J55/J56</f>
        <v>0.6785714285714286</v>
      </c>
      <c r="K58" s="13">
        <f t="shared" ref="K58:Q58" si="5">K55/K56</f>
        <v>0.10714285714285714</v>
      </c>
      <c r="L58" s="14">
        <f t="shared" si="5"/>
        <v>0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opLeftCell="A19" zoomScale="84" zoomScaleNormal="84" workbookViewId="0">
      <selection activeCell="X13" sqref="W13:X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46" t="s">
        <v>146</v>
      </c>
      <c r="E4" s="46"/>
      <c r="F4" s="46"/>
      <c r="G4" s="46"/>
      <c r="I4" t="s">
        <v>1</v>
      </c>
      <c r="J4" s="47" t="s">
        <v>28</v>
      </c>
      <c r="K4" s="47"/>
      <c r="M4" t="s">
        <v>2</v>
      </c>
      <c r="N4" s="34">
        <v>45435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30</v>
      </c>
      <c r="E6" s="47"/>
      <c r="F6" s="47"/>
      <c r="G6" s="47"/>
      <c r="I6" s="26" t="s">
        <v>22</v>
      </c>
      <c r="J6" s="26"/>
      <c r="K6" s="48" t="s">
        <v>26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v>1</v>
      </c>
      <c r="C9" s="18" t="s">
        <v>80</v>
      </c>
      <c r="D9" s="40" t="s">
        <v>81</v>
      </c>
      <c r="E9" s="40"/>
      <c r="F9" s="40"/>
      <c r="G9" s="40"/>
      <c r="H9" s="40"/>
      <c r="I9" s="40"/>
      <c r="J9" s="4">
        <v>40</v>
      </c>
      <c r="K9" s="4">
        <v>70</v>
      </c>
      <c r="L9" s="4">
        <v>70</v>
      </c>
      <c r="M9" s="4"/>
      <c r="N9" s="4"/>
      <c r="O9" s="4"/>
      <c r="P9" s="4"/>
      <c r="Q9" s="10"/>
    </row>
    <row r="10" spans="2:18" ht="15.75" x14ac:dyDescent="0.25">
      <c r="B10" s="16">
        <v>2</v>
      </c>
      <c r="C10" s="18" t="s">
        <v>82</v>
      </c>
      <c r="D10" s="40" t="s">
        <v>83</v>
      </c>
      <c r="E10" s="40"/>
      <c r="F10" s="40"/>
      <c r="G10" s="40"/>
      <c r="H10" s="40"/>
      <c r="I10" s="40"/>
      <c r="J10" s="4">
        <v>10</v>
      </c>
      <c r="K10" s="4">
        <v>70</v>
      </c>
      <c r="L10" s="4">
        <v>70</v>
      </c>
      <c r="M10" s="4"/>
      <c r="N10" s="4"/>
      <c r="O10" s="4"/>
      <c r="P10" s="4"/>
      <c r="Q10" s="10"/>
    </row>
    <row r="11" spans="2:18" ht="15.75" x14ac:dyDescent="0.25">
      <c r="B11" s="16">
        <v>3</v>
      </c>
      <c r="C11" s="18" t="s">
        <v>84</v>
      </c>
      <c r="D11" s="40" t="s">
        <v>85</v>
      </c>
      <c r="E11" s="40"/>
      <c r="F11" s="40"/>
      <c r="G11" s="40"/>
      <c r="H11" s="40"/>
      <c r="I11" s="40"/>
      <c r="J11" s="4">
        <v>40</v>
      </c>
      <c r="K11" s="4">
        <v>70</v>
      </c>
      <c r="L11" s="4">
        <v>70</v>
      </c>
      <c r="M11" s="4"/>
      <c r="N11" s="4"/>
      <c r="O11" s="4"/>
      <c r="P11" s="4"/>
      <c r="Q11" s="10"/>
    </row>
    <row r="12" spans="2:18" ht="15.75" x14ac:dyDescent="0.25">
      <c r="B12" s="16">
        <v>4</v>
      </c>
      <c r="C12" s="18" t="s">
        <v>86</v>
      </c>
      <c r="D12" s="40" t="s">
        <v>87</v>
      </c>
      <c r="E12" s="40"/>
      <c r="F12" s="40"/>
      <c r="G12" s="40"/>
      <c r="H12" s="40"/>
      <c r="I12" s="40"/>
      <c r="J12" s="4">
        <v>0</v>
      </c>
      <c r="K12" s="4">
        <v>70</v>
      </c>
      <c r="L12" s="4">
        <v>70</v>
      </c>
      <c r="M12" s="4"/>
      <c r="N12" s="4"/>
      <c r="O12" s="4"/>
      <c r="P12" s="4"/>
      <c r="Q12" s="10"/>
    </row>
    <row r="13" spans="2:18" ht="15.75" x14ac:dyDescent="0.25">
      <c r="B13" s="16">
        <v>5</v>
      </c>
      <c r="C13" s="18" t="s">
        <v>88</v>
      </c>
      <c r="D13" s="40" t="s">
        <v>89</v>
      </c>
      <c r="E13" s="40"/>
      <c r="F13" s="40"/>
      <c r="G13" s="40"/>
      <c r="H13" s="40"/>
      <c r="I13" s="40"/>
      <c r="J13" s="4">
        <v>20</v>
      </c>
      <c r="K13" s="4">
        <v>70</v>
      </c>
      <c r="L13" s="4">
        <v>70</v>
      </c>
      <c r="M13" s="4"/>
      <c r="N13" s="4"/>
      <c r="O13" s="4"/>
      <c r="P13" s="4"/>
      <c r="Q13" s="10"/>
    </row>
    <row r="14" spans="2:18" ht="15.75" x14ac:dyDescent="0.25">
      <c r="B14" s="16">
        <v>6</v>
      </c>
      <c r="C14" s="18" t="s">
        <v>90</v>
      </c>
      <c r="D14" s="40" t="s">
        <v>91</v>
      </c>
      <c r="E14" s="40"/>
      <c r="F14" s="40"/>
      <c r="G14" s="40"/>
      <c r="H14" s="40"/>
      <c r="I14" s="40"/>
      <c r="J14" s="4">
        <v>30</v>
      </c>
      <c r="K14" s="4">
        <v>70</v>
      </c>
      <c r="L14" s="4">
        <v>70</v>
      </c>
      <c r="M14" s="4"/>
      <c r="N14" s="4"/>
      <c r="O14" s="4"/>
      <c r="P14" s="4"/>
      <c r="Q14" s="10"/>
    </row>
    <row r="15" spans="2:18" ht="15.75" x14ac:dyDescent="0.25">
      <c r="B15" s="16">
        <v>7</v>
      </c>
      <c r="C15" s="18" t="s">
        <v>92</v>
      </c>
      <c r="D15" s="40" t="s">
        <v>93</v>
      </c>
      <c r="E15" s="40"/>
      <c r="F15" s="40"/>
      <c r="G15" s="40"/>
      <c r="H15" s="40"/>
      <c r="I15" s="40"/>
      <c r="J15" s="4">
        <v>20</v>
      </c>
      <c r="K15" s="4">
        <v>80</v>
      </c>
      <c r="L15" s="4">
        <v>80</v>
      </c>
      <c r="M15" s="4"/>
      <c r="N15" s="4"/>
      <c r="O15" s="4"/>
      <c r="P15" s="4"/>
      <c r="Q15" s="10"/>
    </row>
    <row r="16" spans="2:18" ht="15.75" x14ac:dyDescent="0.25">
      <c r="B16" s="16">
        <v>8</v>
      </c>
      <c r="C16" s="18" t="s">
        <v>94</v>
      </c>
      <c r="D16" s="40" t="s">
        <v>95</v>
      </c>
      <c r="E16" s="40"/>
      <c r="F16" s="40"/>
      <c r="G16" s="40"/>
      <c r="H16" s="40"/>
      <c r="I16" s="40"/>
      <c r="J16" s="4">
        <v>40</v>
      </c>
      <c r="K16" s="4">
        <v>70</v>
      </c>
      <c r="L16" s="4">
        <v>70</v>
      </c>
      <c r="M16" s="4"/>
      <c r="N16" s="4"/>
      <c r="O16" s="4"/>
      <c r="P16" s="4"/>
      <c r="Q16" s="10"/>
    </row>
    <row r="17" spans="2:17" ht="15.75" x14ac:dyDescent="0.25">
      <c r="B17" s="16">
        <v>9</v>
      </c>
      <c r="C17" s="18" t="s">
        <v>96</v>
      </c>
      <c r="D17" s="40" t="s">
        <v>97</v>
      </c>
      <c r="E17" s="40"/>
      <c r="F17" s="40"/>
      <c r="G17" s="40"/>
      <c r="H17" s="40"/>
      <c r="I17" s="40"/>
      <c r="J17" s="4">
        <v>40</v>
      </c>
      <c r="K17" s="4">
        <v>70</v>
      </c>
      <c r="L17" s="4">
        <v>70</v>
      </c>
      <c r="M17" s="4"/>
      <c r="N17" s="4"/>
      <c r="O17" s="4"/>
      <c r="P17" s="4"/>
      <c r="Q17" s="10"/>
    </row>
    <row r="18" spans="2:17" ht="15.75" x14ac:dyDescent="0.25">
      <c r="B18" s="16">
        <v>10</v>
      </c>
      <c r="C18" s="18" t="s">
        <v>98</v>
      </c>
      <c r="D18" s="40" t="s">
        <v>99</v>
      </c>
      <c r="E18" s="40"/>
      <c r="F18" s="40"/>
      <c r="G18" s="40"/>
      <c r="H18" s="40"/>
      <c r="I18" s="40"/>
      <c r="J18" s="4">
        <v>70</v>
      </c>
      <c r="K18" s="4">
        <v>70</v>
      </c>
      <c r="L18" s="4">
        <v>70</v>
      </c>
      <c r="M18" s="4"/>
      <c r="N18" s="4"/>
      <c r="O18" s="4"/>
      <c r="P18" s="4"/>
      <c r="Q18" s="10"/>
    </row>
    <row r="19" spans="2:17" ht="15.75" x14ac:dyDescent="0.25">
      <c r="B19" s="16">
        <v>11</v>
      </c>
      <c r="C19" s="18" t="s">
        <v>100</v>
      </c>
      <c r="D19" s="40" t="s">
        <v>101</v>
      </c>
      <c r="E19" s="40"/>
      <c r="F19" s="40"/>
      <c r="G19" s="40"/>
      <c r="H19" s="40"/>
      <c r="I19" s="40"/>
      <c r="J19" s="4">
        <v>20</v>
      </c>
      <c r="K19" s="4">
        <v>70</v>
      </c>
      <c r="L19" s="4">
        <v>70</v>
      </c>
      <c r="M19" s="4"/>
      <c r="N19" s="4"/>
      <c r="O19" s="4"/>
      <c r="P19" s="4"/>
      <c r="Q19" s="10"/>
    </row>
    <row r="20" spans="2:17" ht="15.75" x14ac:dyDescent="0.25">
      <c r="B20" s="16">
        <v>12</v>
      </c>
      <c r="C20" s="18" t="s">
        <v>102</v>
      </c>
      <c r="D20" s="40" t="s">
        <v>103</v>
      </c>
      <c r="E20" s="40"/>
      <c r="F20" s="40"/>
      <c r="G20" s="40"/>
      <c r="H20" s="40"/>
      <c r="I20" s="40"/>
      <c r="J20" s="4">
        <v>20</v>
      </c>
      <c r="K20" s="4">
        <v>70</v>
      </c>
      <c r="L20" s="4">
        <v>70</v>
      </c>
      <c r="M20" s="4"/>
      <c r="N20" s="4"/>
      <c r="O20" s="4"/>
      <c r="P20" s="4"/>
      <c r="Q20" s="10"/>
    </row>
    <row r="21" spans="2:17" ht="15.75" x14ac:dyDescent="0.25">
      <c r="B21" s="16">
        <v>13</v>
      </c>
      <c r="C21" s="18" t="s">
        <v>104</v>
      </c>
      <c r="D21" s="40" t="s">
        <v>105</v>
      </c>
      <c r="E21" s="40"/>
      <c r="F21" s="40"/>
      <c r="G21" s="40"/>
      <c r="H21" s="40"/>
      <c r="I21" s="40"/>
      <c r="J21" s="4">
        <v>20</v>
      </c>
      <c r="K21" s="4">
        <v>60</v>
      </c>
      <c r="L21" s="4">
        <v>60</v>
      </c>
      <c r="M21" s="4"/>
      <c r="N21" s="4"/>
      <c r="O21" s="4"/>
      <c r="P21" s="4"/>
      <c r="Q21" s="10"/>
    </row>
    <row r="22" spans="2:17" ht="15.75" x14ac:dyDescent="0.25">
      <c r="B22" s="16">
        <v>14</v>
      </c>
      <c r="C22" s="18" t="s">
        <v>106</v>
      </c>
      <c r="D22" s="40" t="s">
        <v>107</v>
      </c>
      <c r="E22" s="40"/>
      <c r="F22" s="40"/>
      <c r="G22" s="40"/>
      <c r="H22" s="40"/>
      <c r="I22" s="40"/>
      <c r="J22" s="4">
        <v>20</v>
      </c>
      <c r="K22" s="4">
        <v>70</v>
      </c>
      <c r="L22" s="4">
        <v>70</v>
      </c>
      <c r="M22" s="4"/>
      <c r="N22" s="4"/>
      <c r="O22" s="4"/>
      <c r="P22" s="4"/>
      <c r="Q22" s="10"/>
    </row>
    <row r="23" spans="2:17" ht="15.75" x14ac:dyDescent="0.25">
      <c r="B23" s="16">
        <v>15</v>
      </c>
      <c r="C23" s="18" t="s">
        <v>108</v>
      </c>
      <c r="D23" s="40" t="s">
        <v>109</v>
      </c>
      <c r="E23" s="40"/>
      <c r="F23" s="40"/>
      <c r="G23" s="40"/>
      <c r="H23" s="40"/>
      <c r="I23" s="40"/>
      <c r="J23" s="4">
        <v>20</v>
      </c>
      <c r="K23" s="4">
        <v>70</v>
      </c>
      <c r="L23" s="4">
        <v>70</v>
      </c>
      <c r="M23" s="4"/>
      <c r="N23" s="4"/>
      <c r="O23" s="4"/>
      <c r="P23" s="4"/>
      <c r="Q23" s="10"/>
    </row>
    <row r="24" spans="2:17" ht="15.75" x14ac:dyDescent="0.25">
      <c r="B24" s="16">
        <v>16</v>
      </c>
      <c r="C24" s="18" t="s">
        <v>110</v>
      </c>
      <c r="D24" s="40" t="s">
        <v>111</v>
      </c>
      <c r="E24" s="40"/>
      <c r="F24" s="40"/>
      <c r="G24" s="40"/>
      <c r="H24" s="40"/>
      <c r="I24" s="40"/>
      <c r="J24" s="4">
        <v>20</v>
      </c>
      <c r="K24" s="4">
        <v>70</v>
      </c>
      <c r="L24" s="4">
        <v>70</v>
      </c>
      <c r="M24" s="4"/>
      <c r="N24" s="4"/>
      <c r="O24" s="4"/>
      <c r="P24" s="4"/>
      <c r="Q24" s="10"/>
    </row>
    <row r="25" spans="2:17" ht="15.75" x14ac:dyDescent="0.25">
      <c r="B25" s="16">
        <v>17</v>
      </c>
      <c r="C25" s="18" t="s">
        <v>112</v>
      </c>
      <c r="D25" s="40" t="s">
        <v>113</v>
      </c>
      <c r="E25" s="40"/>
      <c r="F25" s="40"/>
      <c r="G25" s="40"/>
      <c r="H25" s="40"/>
      <c r="I25" s="40"/>
      <c r="J25" s="4">
        <v>40</v>
      </c>
      <c r="K25" s="4">
        <v>70</v>
      </c>
      <c r="L25" s="4">
        <v>70</v>
      </c>
      <c r="M25" s="4"/>
      <c r="N25" s="4"/>
      <c r="O25" s="4"/>
      <c r="P25" s="4"/>
      <c r="Q25" s="10"/>
    </row>
    <row r="26" spans="2:17" ht="15.75" x14ac:dyDescent="0.25">
      <c r="B26" s="16">
        <v>18</v>
      </c>
      <c r="C26" s="18" t="s">
        <v>114</v>
      </c>
      <c r="D26" s="40" t="s">
        <v>115</v>
      </c>
      <c r="E26" s="40"/>
      <c r="F26" s="40"/>
      <c r="G26" s="40"/>
      <c r="H26" s="40"/>
      <c r="I26" s="40"/>
      <c r="J26" s="4">
        <v>10</v>
      </c>
      <c r="K26" s="4">
        <v>70</v>
      </c>
      <c r="L26" s="4">
        <v>70</v>
      </c>
      <c r="M26" s="4"/>
      <c r="N26" s="4"/>
      <c r="O26" s="4"/>
      <c r="P26" s="4"/>
      <c r="Q26" s="10"/>
    </row>
    <row r="27" spans="2:17" ht="15.75" x14ac:dyDescent="0.25">
      <c r="B27" s="16">
        <v>19</v>
      </c>
      <c r="C27" s="18" t="s">
        <v>116</v>
      </c>
      <c r="D27" s="40" t="s">
        <v>117</v>
      </c>
      <c r="E27" s="40"/>
      <c r="F27" s="40"/>
      <c r="G27" s="40"/>
      <c r="H27" s="40"/>
      <c r="I27" s="40"/>
      <c r="J27" s="4">
        <v>20</v>
      </c>
      <c r="K27" s="4">
        <v>60</v>
      </c>
      <c r="L27" s="4">
        <v>60</v>
      </c>
      <c r="M27" s="4"/>
      <c r="N27" s="4"/>
      <c r="O27" s="4"/>
      <c r="P27" s="4"/>
      <c r="Q27" s="10"/>
    </row>
    <row r="28" spans="2:17" ht="15.75" x14ac:dyDescent="0.25">
      <c r="B28" s="16">
        <v>20</v>
      </c>
      <c r="C28" s="18" t="s">
        <v>118</v>
      </c>
      <c r="D28" s="40" t="s">
        <v>119</v>
      </c>
      <c r="E28" s="40"/>
      <c r="F28" s="40"/>
      <c r="G28" s="40"/>
      <c r="H28" s="40"/>
      <c r="I28" s="40"/>
      <c r="J28" s="4">
        <v>30</v>
      </c>
      <c r="K28" s="4">
        <v>60</v>
      </c>
      <c r="L28" s="4">
        <v>60</v>
      </c>
      <c r="M28" s="4"/>
      <c r="N28" s="4"/>
      <c r="O28" s="4"/>
      <c r="P28" s="4"/>
      <c r="Q28" s="10"/>
    </row>
    <row r="29" spans="2:17" ht="15.75" x14ac:dyDescent="0.25">
      <c r="B29" s="16">
        <v>21</v>
      </c>
      <c r="C29" s="18" t="s">
        <v>120</v>
      </c>
      <c r="D29" s="40" t="s">
        <v>121</v>
      </c>
      <c r="E29" s="40"/>
      <c r="F29" s="40"/>
      <c r="G29" s="40"/>
      <c r="H29" s="40"/>
      <c r="I29" s="40"/>
      <c r="J29" s="4">
        <v>80</v>
      </c>
      <c r="K29" s="4">
        <v>80</v>
      </c>
      <c r="L29" s="4">
        <v>80</v>
      </c>
      <c r="M29" s="4"/>
      <c r="N29" s="4"/>
      <c r="O29" s="4"/>
      <c r="P29" s="4"/>
      <c r="Q29" s="10"/>
    </row>
    <row r="30" spans="2:17" ht="15.75" x14ac:dyDescent="0.25">
      <c r="B30" s="16">
        <v>22</v>
      </c>
      <c r="C30" s="18" t="s">
        <v>122</v>
      </c>
      <c r="D30" s="40" t="s">
        <v>123</v>
      </c>
      <c r="E30" s="40"/>
      <c r="F30" s="40"/>
      <c r="G30" s="40"/>
      <c r="H30" s="40"/>
      <c r="I30" s="40"/>
      <c r="J30" s="4">
        <v>10</v>
      </c>
      <c r="K30" s="4">
        <v>70</v>
      </c>
      <c r="L30" s="4">
        <v>70</v>
      </c>
      <c r="M30" s="4"/>
      <c r="N30" s="4"/>
      <c r="O30" s="4"/>
      <c r="P30" s="4"/>
      <c r="Q30" s="10"/>
    </row>
    <row r="31" spans="2:17" ht="15.75" x14ac:dyDescent="0.25">
      <c r="B31" s="16">
        <v>23</v>
      </c>
      <c r="C31" s="18" t="s">
        <v>124</v>
      </c>
      <c r="D31" s="40" t="s">
        <v>125</v>
      </c>
      <c r="E31" s="40"/>
      <c r="F31" s="40"/>
      <c r="G31" s="40"/>
      <c r="H31" s="40"/>
      <c r="I31" s="40"/>
      <c r="J31" s="4">
        <v>50</v>
      </c>
      <c r="K31" s="4">
        <v>60</v>
      </c>
      <c r="L31" s="4">
        <v>60</v>
      </c>
      <c r="M31" s="4"/>
      <c r="N31" s="4"/>
      <c r="O31" s="4"/>
      <c r="P31" s="4"/>
      <c r="Q31" s="10"/>
    </row>
    <row r="32" spans="2:17" ht="15.75" x14ac:dyDescent="0.25">
      <c r="B32" s="16">
        <v>24</v>
      </c>
      <c r="C32" s="18" t="s">
        <v>126</v>
      </c>
      <c r="D32" s="40" t="s">
        <v>127</v>
      </c>
      <c r="E32" s="40"/>
      <c r="F32" s="40"/>
      <c r="G32" s="40"/>
      <c r="H32" s="40"/>
      <c r="I32" s="40"/>
      <c r="J32" s="4">
        <v>20</v>
      </c>
      <c r="K32" s="4">
        <v>60</v>
      </c>
      <c r="L32" s="4">
        <v>60</v>
      </c>
      <c r="M32" s="4"/>
      <c r="N32" s="4"/>
      <c r="O32" s="4"/>
      <c r="P32" s="4"/>
      <c r="Q32" s="10"/>
    </row>
    <row r="33" spans="2:17" ht="15.75" x14ac:dyDescent="0.25">
      <c r="B33" s="16">
        <v>25</v>
      </c>
      <c r="C33" s="18" t="s">
        <v>128</v>
      </c>
      <c r="D33" s="40" t="s">
        <v>129</v>
      </c>
      <c r="E33" s="40"/>
      <c r="F33" s="40"/>
      <c r="G33" s="40"/>
      <c r="H33" s="40"/>
      <c r="I33" s="40"/>
      <c r="J33" s="4">
        <v>20</v>
      </c>
      <c r="K33" s="4">
        <v>70</v>
      </c>
      <c r="L33" s="4">
        <v>70</v>
      </c>
      <c r="M33" s="4"/>
      <c r="N33" s="4"/>
      <c r="O33" s="4"/>
      <c r="P33" s="4"/>
      <c r="Q33" s="10"/>
    </row>
    <row r="34" spans="2:17" ht="15.75" x14ac:dyDescent="0.25">
      <c r="B34" s="16">
        <v>26</v>
      </c>
      <c r="C34" s="18" t="s">
        <v>130</v>
      </c>
      <c r="D34" s="40" t="s">
        <v>131</v>
      </c>
      <c r="E34" s="40"/>
      <c r="F34" s="40"/>
      <c r="G34" s="40"/>
      <c r="H34" s="40"/>
      <c r="I34" s="40"/>
      <c r="J34" s="4">
        <v>10</v>
      </c>
      <c r="K34" s="4">
        <v>70</v>
      </c>
      <c r="L34" s="4">
        <v>70</v>
      </c>
      <c r="M34" s="4"/>
      <c r="N34" s="4"/>
      <c r="O34" s="4"/>
      <c r="P34" s="4"/>
      <c r="Q34" s="10"/>
    </row>
    <row r="35" spans="2:17" ht="15.75" x14ac:dyDescent="0.25">
      <c r="B35" s="16">
        <v>27</v>
      </c>
      <c r="C35" s="18" t="s">
        <v>132</v>
      </c>
      <c r="D35" s="40" t="s">
        <v>133</v>
      </c>
      <c r="E35" s="40"/>
      <c r="F35" s="40"/>
      <c r="G35" s="40"/>
      <c r="H35" s="40"/>
      <c r="I35" s="40"/>
      <c r="J35" s="4">
        <v>10</v>
      </c>
      <c r="K35" s="4">
        <v>60</v>
      </c>
      <c r="L35" s="4">
        <v>60</v>
      </c>
      <c r="M35" s="4"/>
      <c r="N35" s="4"/>
      <c r="O35" s="4"/>
      <c r="P35" s="4"/>
      <c r="Q35" s="10"/>
    </row>
    <row r="36" spans="2:17" ht="15.75" x14ac:dyDescent="0.25">
      <c r="B36" s="16">
        <v>28</v>
      </c>
      <c r="C36" s="18" t="s">
        <v>134</v>
      </c>
      <c r="D36" s="40" t="s">
        <v>135</v>
      </c>
      <c r="E36" s="40"/>
      <c r="F36" s="40"/>
      <c r="G36" s="40"/>
      <c r="H36" s="40"/>
      <c r="I36" s="40"/>
      <c r="J36" s="4">
        <v>30</v>
      </c>
      <c r="K36" s="4">
        <v>70</v>
      </c>
      <c r="L36" s="4">
        <v>70</v>
      </c>
      <c r="M36" s="4"/>
      <c r="N36" s="4"/>
      <c r="O36" s="4"/>
      <c r="P36" s="4"/>
      <c r="Q36" s="10"/>
    </row>
    <row r="37" spans="2:17" ht="15.75" x14ac:dyDescent="0.25">
      <c r="B37" s="16">
        <v>29</v>
      </c>
      <c r="C37" s="18" t="s">
        <v>136</v>
      </c>
      <c r="D37" s="40" t="s">
        <v>137</v>
      </c>
      <c r="E37" s="40"/>
      <c r="F37" s="40"/>
      <c r="G37" s="40"/>
      <c r="H37" s="40"/>
      <c r="I37" s="40"/>
      <c r="J37" s="4">
        <v>20</v>
      </c>
      <c r="K37" s="4">
        <v>79</v>
      </c>
      <c r="L37" s="4">
        <v>79</v>
      </c>
      <c r="M37" s="4"/>
      <c r="N37" s="4"/>
      <c r="O37" s="4"/>
      <c r="P37" s="4"/>
      <c r="Q37" s="10"/>
    </row>
    <row r="38" spans="2:17" ht="15.75" x14ac:dyDescent="0.25">
      <c r="B38" s="16">
        <v>30</v>
      </c>
      <c r="C38" s="18" t="s">
        <v>138</v>
      </c>
      <c r="D38" s="40" t="s">
        <v>139</v>
      </c>
      <c r="E38" s="40"/>
      <c r="F38" s="40"/>
      <c r="G38" s="40"/>
      <c r="H38" s="40"/>
      <c r="I38" s="40"/>
      <c r="J38" s="4">
        <v>20</v>
      </c>
      <c r="K38" s="4">
        <v>70</v>
      </c>
      <c r="L38" s="4">
        <v>70</v>
      </c>
      <c r="M38" s="4"/>
      <c r="N38" s="4"/>
      <c r="O38" s="4"/>
      <c r="P38" s="4"/>
      <c r="Q38" s="10"/>
    </row>
    <row r="39" spans="2:17" ht="15.75" x14ac:dyDescent="0.25">
      <c r="B39" s="16">
        <v>31</v>
      </c>
      <c r="C39" s="18" t="s">
        <v>140</v>
      </c>
      <c r="D39" s="40" t="s">
        <v>141</v>
      </c>
      <c r="E39" s="40"/>
      <c r="F39" s="40"/>
      <c r="G39" s="40"/>
      <c r="H39" s="40"/>
      <c r="I39" s="40"/>
      <c r="J39" s="4">
        <v>40</v>
      </c>
      <c r="K39" s="4">
        <v>70</v>
      </c>
      <c r="L39" s="4">
        <v>70</v>
      </c>
      <c r="M39" s="4"/>
      <c r="N39" s="4"/>
      <c r="O39" s="4"/>
      <c r="P39" s="4"/>
      <c r="Q39" s="10"/>
    </row>
    <row r="40" spans="2:17" ht="15.75" x14ac:dyDescent="0.25">
      <c r="B40" s="16">
        <v>32</v>
      </c>
      <c r="C40" s="18" t="s">
        <v>142</v>
      </c>
      <c r="D40" s="40" t="s">
        <v>143</v>
      </c>
      <c r="E40" s="40"/>
      <c r="F40" s="40"/>
      <c r="G40" s="40"/>
      <c r="H40" s="40"/>
      <c r="I40" s="40"/>
      <c r="J40" s="4">
        <v>40</v>
      </c>
      <c r="K40" s="4">
        <v>70</v>
      </c>
      <c r="L40" s="4">
        <v>70</v>
      </c>
      <c r="M40" s="4"/>
      <c r="N40" s="4"/>
      <c r="O40" s="4"/>
      <c r="P40" s="4"/>
      <c r="Q40" s="10"/>
    </row>
    <row r="41" spans="2:17" ht="15.75" x14ac:dyDescent="0.25">
      <c r="B41" s="16">
        <v>33</v>
      </c>
      <c r="C41" s="18" t="s">
        <v>144</v>
      </c>
      <c r="D41" s="40" t="s">
        <v>145</v>
      </c>
      <c r="E41" s="40"/>
      <c r="F41" s="40"/>
      <c r="G41" s="40"/>
      <c r="H41" s="40"/>
      <c r="I41" s="40"/>
      <c r="J41" s="4">
        <v>20</v>
      </c>
      <c r="K41" s="4">
        <v>70</v>
      </c>
      <c r="L41" s="4">
        <v>70</v>
      </c>
      <c r="M41" s="4"/>
      <c r="N41" s="4"/>
      <c r="O41" s="4"/>
      <c r="P41" s="4"/>
      <c r="Q41" s="10"/>
    </row>
    <row r="42" spans="2:17" ht="15.75" x14ac:dyDescent="0.25">
      <c r="B42" s="6"/>
      <c r="C42" s="3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/>
    </row>
    <row r="43" spans="2:17" ht="15.75" x14ac:dyDescent="0.25">
      <c r="B43" s="6"/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29" t="s">
        <v>19</v>
      </c>
      <c r="I54" s="29"/>
      <c r="J54" s="11">
        <f>COUNTIF(J9:J53,"&gt;=70")</f>
        <v>2</v>
      </c>
      <c r="K54" s="11">
        <f t="shared" ref="K54:P54" si="0">COUNTIF(K9:K53,"&gt;=70")</f>
        <v>27</v>
      </c>
      <c r="L54" s="11">
        <f t="shared" si="0"/>
        <v>27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6"/>
      <c r="D55" s="26"/>
      <c r="E55" s="8"/>
      <c r="H55" s="30" t="s">
        <v>20</v>
      </c>
      <c r="I55" s="30"/>
      <c r="J55" s="12">
        <f>COUNTIF(J9:J53,"&lt;70")</f>
        <v>31</v>
      </c>
      <c r="K55" s="12">
        <f t="shared" ref="K55:Q55" si="2">COUNTIF(K9:K53,"&lt;70")</f>
        <v>6</v>
      </c>
      <c r="L55" s="12">
        <f t="shared" si="2"/>
        <v>6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6"/>
      <c r="D56" s="26"/>
      <c r="E56" s="26"/>
      <c r="H56" s="30" t="s">
        <v>21</v>
      </c>
      <c r="I56" s="30"/>
      <c r="J56" s="12">
        <f>COUNT(J9:J53)</f>
        <v>33</v>
      </c>
      <c r="K56" s="12">
        <f t="shared" ref="K56:Q56" si="3">COUNT(K9:K53)</f>
        <v>33</v>
      </c>
      <c r="L56" s="12">
        <f t="shared" si="3"/>
        <v>33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6"/>
      <c r="D57" s="26"/>
      <c r="E57" s="1"/>
      <c r="H57" s="31" t="s">
        <v>16</v>
      </c>
      <c r="I57" s="31"/>
      <c r="J57" s="13">
        <f>J54/J56</f>
        <v>6.0606060606060608E-2</v>
      </c>
      <c r="K57" s="14">
        <f t="shared" ref="K57:Q57" si="4">K54/K56</f>
        <v>0.81818181818181823</v>
      </c>
      <c r="L57" s="14">
        <f t="shared" si="4"/>
        <v>0.81818181818181823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6"/>
      <c r="D58" s="26"/>
      <c r="E58" s="1"/>
      <c r="H58" s="31" t="s">
        <v>17</v>
      </c>
      <c r="I58" s="31"/>
      <c r="J58" s="13">
        <f>J55/J56</f>
        <v>0.93939393939393945</v>
      </c>
      <c r="K58" s="13">
        <f t="shared" ref="K58:Q58" si="5">K55/K56</f>
        <v>0.18181818181818182</v>
      </c>
      <c r="L58" s="14">
        <f t="shared" si="5"/>
        <v>0.18181818181818182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  <row r="66" spans="10:10" x14ac:dyDescent="0.25">
      <c r="J66">
        <f>AVERAGE(J9:J41)</f>
        <v>27.272727272727273</v>
      </c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9" zoomScale="84" zoomScaleNormal="84" workbookViewId="0">
      <selection activeCell="X14" sqref="X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46" t="s">
        <v>146</v>
      </c>
      <c r="E4" s="46"/>
      <c r="F4" s="46"/>
      <c r="G4" s="46"/>
      <c r="I4" t="s">
        <v>1</v>
      </c>
      <c r="J4" s="47" t="s">
        <v>27</v>
      </c>
      <c r="K4" s="47"/>
      <c r="M4" t="s">
        <v>2</v>
      </c>
      <c r="N4" s="34">
        <v>45435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147</v>
      </c>
      <c r="E6" s="47"/>
      <c r="F6" s="47"/>
      <c r="G6" s="47"/>
      <c r="I6" s="26" t="s">
        <v>22</v>
      </c>
      <c r="J6" s="26"/>
      <c r="K6" s="48" t="s">
        <v>29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31</v>
      </c>
      <c r="D9" s="49" t="s">
        <v>32</v>
      </c>
      <c r="E9" s="37"/>
      <c r="F9" s="37"/>
      <c r="G9" s="37"/>
      <c r="H9" s="37"/>
      <c r="I9" s="38"/>
      <c r="J9" s="16">
        <v>20</v>
      </c>
      <c r="K9" s="4">
        <v>70</v>
      </c>
      <c r="L9" s="4">
        <v>70</v>
      </c>
      <c r="M9" s="4"/>
      <c r="N9" s="4"/>
      <c r="O9" s="4"/>
      <c r="P9" s="4"/>
      <c r="Q9" s="10"/>
    </row>
    <row r="10" spans="2:18" ht="15.75" x14ac:dyDescent="0.25">
      <c r="B10" s="6">
        <v>2</v>
      </c>
      <c r="C10" s="3" t="s">
        <v>33</v>
      </c>
      <c r="D10" s="49" t="s">
        <v>34</v>
      </c>
      <c r="E10" s="37"/>
      <c r="F10" s="37"/>
      <c r="G10" s="37"/>
      <c r="H10" s="37"/>
      <c r="I10" s="38"/>
      <c r="J10" s="16">
        <v>20</v>
      </c>
      <c r="K10" s="24">
        <v>70</v>
      </c>
      <c r="L10" s="4">
        <v>70</v>
      </c>
      <c r="M10" s="4"/>
      <c r="N10" s="4"/>
      <c r="O10" s="4"/>
      <c r="P10" s="4"/>
      <c r="Q10" s="10"/>
    </row>
    <row r="11" spans="2:18" ht="15.75" x14ac:dyDescent="0.25">
      <c r="B11" s="6">
        <v>3</v>
      </c>
      <c r="C11" s="3" t="s">
        <v>35</v>
      </c>
      <c r="D11" s="49" t="s">
        <v>36</v>
      </c>
      <c r="E11" s="37"/>
      <c r="F11" s="37"/>
      <c r="G11" s="37"/>
      <c r="H11" s="37"/>
      <c r="I11" s="38"/>
      <c r="J11" s="16">
        <v>20</v>
      </c>
      <c r="K11" s="24">
        <v>70</v>
      </c>
      <c r="L11" s="4">
        <v>70</v>
      </c>
      <c r="M11" s="4"/>
      <c r="N11" s="4"/>
      <c r="O11" s="4"/>
      <c r="P11" s="4"/>
      <c r="Q11" s="10"/>
    </row>
    <row r="12" spans="2:18" ht="15.75" x14ac:dyDescent="0.25">
      <c r="B12" s="6">
        <v>4</v>
      </c>
      <c r="C12" s="3" t="s">
        <v>37</v>
      </c>
      <c r="D12" s="49" t="s">
        <v>38</v>
      </c>
      <c r="E12" s="37"/>
      <c r="F12" s="37"/>
      <c r="G12" s="37"/>
      <c r="H12" s="37"/>
      <c r="I12" s="38"/>
      <c r="J12" s="16">
        <v>20</v>
      </c>
      <c r="K12" s="24">
        <v>70</v>
      </c>
      <c r="L12" s="4">
        <v>70</v>
      </c>
      <c r="M12" s="4"/>
      <c r="N12" s="4"/>
      <c r="O12" s="4"/>
      <c r="P12" s="4"/>
      <c r="Q12" s="10"/>
    </row>
    <row r="13" spans="2:18" ht="15.75" x14ac:dyDescent="0.25">
      <c r="B13" s="6">
        <v>5</v>
      </c>
      <c r="C13" s="3" t="s">
        <v>39</v>
      </c>
      <c r="D13" s="49" t="s">
        <v>40</v>
      </c>
      <c r="E13" s="37"/>
      <c r="F13" s="37"/>
      <c r="G13" s="37"/>
      <c r="H13" s="37"/>
      <c r="I13" s="38"/>
      <c r="J13" s="16">
        <v>20</v>
      </c>
      <c r="K13" s="24">
        <v>70</v>
      </c>
      <c r="L13" s="4">
        <v>70</v>
      </c>
      <c r="M13" s="4"/>
      <c r="N13" s="4"/>
      <c r="O13" s="4"/>
      <c r="P13" s="4"/>
      <c r="Q13" s="10"/>
    </row>
    <row r="14" spans="2:18" ht="15.75" x14ac:dyDescent="0.25">
      <c r="B14" s="6">
        <v>6</v>
      </c>
      <c r="C14" s="3" t="s">
        <v>41</v>
      </c>
      <c r="D14" s="49" t="s">
        <v>42</v>
      </c>
      <c r="E14" s="37"/>
      <c r="F14" s="37"/>
      <c r="G14" s="37"/>
      <c r="H14" s="37"/>
      <c r="I14" s="38"/>
      <c r="J14" s="16">
        <v>50</v>
      </c>
      <c r="K14" s="4">
        <v>80</v>
      </c>
      <c r="L14" s="4">
        <v>80</v>
      </c>
      <c r="M14" s="4"/>
      <c r="N14" s="4"/>
      <c r="O14" s="4"/>
      <c r="P14" s="4"/>
      <c r="Q14" s="10"/>
    </row>
    <row r="15" spans="2:18" ht="15.75" x14ac:dyDescent="0.25">
      <c r="B15" s="6">
        <v>7</v>
      </c>
      <c r="C15" s="3" t="s">
        <v>43</v>
      </c>
      <c r="D15" s="49" t="s">
        <v>44</v>
      </c>
      <c r="E15" s="37"/>
      <c r="F15" s="37"/>
      <c r="G15" s="37"/>
      <c r="H15" s="37"/>
      <c r="I15" s="38"/>
      <c r="J15" s="16">
        <v>70</v>
      </c>
      <c r="K15" s="4">
        <v>70</v>
      </c>
      <c r="L15" s="4">
        <v>70</v>
      </c>
      <c r="M15" s="4"/>
      <c r="N15" s="4"/>
      <c r="O15" s="4"/>
      <c r="P15" s="4"/>
      <c r="Q15" s="10"/>
    </row>
    <row r="16" spans="2:18" ht="15.75" x14ac:dyDescent="0.25">
      <c r="B16" s="6">
        <v>8</v>
      </c>
      <c r="C16" s="3" t="s">
        <v>45</v>
      </c>
      <c r="D16" s="49" t="s">
        <v>46</v>
      </c>
      <c r="E16" s="37"/>
      <c r="F16" s="37"/>
      <c r="G16" s="37"/>
      <c r="H16" s="37"/>
      <c r="I16" s="38"/>
      <c r="J16" s="16">
        <v>20</v>
      </c>
      <c r="K16" s="24">
        <v>70</v>
      </c>
      <c r="L16" s="4">
        <v>70</v>
      </c>
      <c r="M16" s="4"/>
      <c r="N16" s="4"/>
      <c r="O16" s="4"/>
      <c r="P16" s="4"/>
      <c r="Q16" s="10"/>
    </row>
    <row r="17" spans="2:17" ht="15.75" x14ac:dyDescent="0.25">
      <c r="B17" s="6">
        <v>9</v>
      </c>
      <c r="C17" s="3" t="s">
        <v>47</v>
      </c>
      <c r="D17" s="49" t="s">
        <v>48</v>
      </c>
      <c r="E17" s="37"/>
      <c r="F17" s="37"/>
      <c r="G17" s="37"/>
      <c r="H17" s="37"/>
      <c r="I17" s="38"/>
      <c r="J17" s="16">
        <v>40</v>
      </c>
      <c r="K17" s="24">
        <v>70</v>
      </c>
      <c r="L17" s="4">
        <v>70</v>
      </c>
      <c r="M17" s="4"/>
      <c r="N17" s="4"/>
      <c r="O17" s="4"/>
      <c r="P17" s="4"/>
      <c r="Q17" s="10"/>
    </row>
    <row r="18" spans="2:17" ht="15.75" x14ac:dyDescent="0.25">
      <c r="B18" s="6">
        <v>10</v>
      </c>
      <c r="C18" s="3" t="s">
        <v>49</v>
      </c>
      <c r="D18" s="49" t="s">
        <v>50</v>
      </c>
      <c r="E18" s="37"/>
      <c r="F18" s="37"/>
      <c r="G18" s="37"/>
      <c r="H18" s="37"/>
      <c r="I18" s="38"/>
      <c r="J18" s="16">
        <v>20</v>
      </c>
      <c r="K18" s="24">
        <v>70</v>
      </c>
      <c r="L18" s="4">
        <v>70</v>
      </c>
      <c r="M18" s="4"/>
      <c r="N18" s="4"/>
      <c r="O18" s="4"/>
      <c r="P18" s="4"/>
      <c r="Q18" s="10"/>
    </row>
    <row r="19" spans="2:17" ht="15.75" x14ac:dyDescent="0.25">
      <c r="B19" s="6">
        <v>11</v>
      </c>
      <c r="C19" s="3" t="s">
        <v>51</v>
      </c>
      <c r="D19" s="49" t="s">
        <v>52</v>
      </c>
      <c r="E19" s="37"/>
      <c r="F19" s="37"/>
      <c r="G19" s="37"/>
      <c r="H19" s="37"/>
      <c r="I19" s="38"/>
      <c r="J19" s="16">
        <v>20</v>
      </c>
      <c r="K19" s="24">
        <v>70</v>
      </c>
      <c r="L19" s="4">
        <v>70</v>
      </c>
      <c r="M19" s="4"/>
      <c r="N19" s="4"/>
      <c r="O19" s="4"/>
      <c r="P19" s="4"/>
      <c r="Q19" s="10"/>
    </row>
    <row r="20" spans="2:17" ht="15.75" x14ac:dyDescent="0.25">
      <c r="B20" s="6">
        <v>12</v>
      </c>
      <c r="C20" s="3" t="s">
        <v>53</v>
      </c>
      <c r="D20" s="49" t="s">
        <v>54</v>
      </c>
      <c r="E20" s="37"/>
      <c r="F20" s="37"/>
      <c r="G20" s="37"/>
      <c r="H20" s="37"/>
      <c r="I20" s="38"/>
      <c r="J20" s="16">
        <v>20</v>
      </c>
      <c r="K20" s="24">
        <v>70</v>
      </c>
      <c r="L20" s="4">
        <v>70</v>
      </c>
      <c r="M20" s="4"/>
      <c r="N20" s="4"/>
      <c r="O20" s="4"/>
      <c r="P20" s="4"/>
      <c r="Q20" s="10"/>
    </row>
    <row r="21" spans="2:17" ht="15.75" x14ac:dyDescent="0.25">
      <c r="B21" s="6">
        <v>13</v>
      </c>
      <c r="C21" s="3" t="s">
        <v>55</v>
      </c>
      <c r="D21" s="49" t="s">
        <v>56</v>
      </c>
      <c r="E21" s="37"/>
      <c r="F21" s="37"/>
      <c r="G21" s="37"/>
      <c r="H21" s="37"/>
      <c r="I21" s="38"/>
      <c r="J21" s="16">
        <v>20</v>
      </c>
      <c r="K21" s="24">
        <v>70</v>
      </c>
      <c r="L21" s="4">
        <v>70</v>
      </c>
      <c r="M21" s="4"/>
      <c r="N21" s="4"/>
      <c r="O21" s="4"/>
      <c r="P21" s="4"/>
      <c r="Q21" s="10"/>
    </row>
    <row r="22" spans="2:17" ht="15.75" x14ac:dyDescent="0.25">
      <c r="B22" s="6">
        <v>14</v>
      </c>
      <c r="C22" s="3" t="s">
        <v>57</v>
      </c>
      <c r="D22" s="49" t="s">
        <v>58</v>
      </c>
      <c r="E22" s="37"/>
      <c r="F22" s="37"/>
      <c r="G22" s="37"/>
      <c r="H22" s="37"/>
      <c r="I22" s="38"/>
      <c r="J22" s="16">
        <v>20</v>
      </c>
      <c r="K22" s="24">
        <v>70</v>
      </c>
      <c r="L22" s="4">
        <v>70</v>
      </c>
      <c r="M22" s="4"/>
      <c r="N22" s="4"/>
      <c r="O22" s="4"/>
      <c r="P22" s="4"/>
      <c r="Q22" s="10"/>
    </row>
    <row r="23" spans="2:17" ht="15.75" x14ac:dyDescent="0.25">
      <c r="B23" s="6">
        <v>15</v>
      </c>
      <c r="C23" s="3" t="s">
        <v>59</v>
      </c>
      <c r="D23" s="49" t="s">
        <v>60</v>
      </c>
      <c r="E23" s="37"/>
      <c r="F23" s="37"/>
      <c r="G23" s="37"/>
      <c r="H23" s="37"/>
      <c r="I23" s="38"/>
      <c r="J23" s="16">
        <v>20</v>
      </c>
      <c r="K23" s="24">
        <v>70</v>
      </c>
      <c r="L23" s="4">
        <v>70</v>
      </c>
      <c r="M23" s="4"/>
      <c r="N23" s="4"/>
      <c r="O23" s="4"/>
      <c r="P23" s="4"/>
      <c r="Q23" s="10"/>
    </row>
    <row r="24" spans="2:17" ht="15.75" x14ac:dyDescent="0.25">
      <c r="B24" s="6">
        <v>16</v>
      </c>
      <c r="C24" s="3" t="s">
        <v>61</v>
      </c>
      <c r="D24" s="49" t="s">
        <v>62</v>
      </c>
      <c r="E24" s="37"/>
      <c r="F24" s="37"/>
      <c r="G24" s="37"/>
      <c r="H24" s="37"/>
      <c r="I24" s="38"/>
      <c r="J24" s="16">
        <v>20</v>
      </c>
      <c r="K24" s="24">
        <v>70</v>
      </c>
      <c r="L24" s="4">
        <v>70</v>
      </c>
      <c r="M24" s="4"/>
      <c r="N24" s="4"/>
      <c r="O24" s="4"/>
      <c r="P24" s="4"/>
      <c r="Q24" s="10"/>
    </row>
    <row r="25" spans="2:17" ht="15.75" x14ac:dyDescent="0.25">
      <c r="B25" s="6">
        <v>17</v>
      </c>
      <c r="C25" s="16" t="s">
        <v>63</v>
      </c>
      <c r="D25" s="40" t="s">
        <v>64</v>
      </c>
      <c r="E25" s="40"/>
      <c r="F25" s="40"/>
      <c r="G25" s="40"/>
      <c r="H25" s="40"/>
      <c r="I25" s="40"/>
      <c r="J25" s="4">
        <v>20</v>
      </c>
      <c r="K25" s="4">
        <v>60</v>
      </c>
      <c r="L25" s="4">
        <v>60</v>
      </c>
      <c r="M25" s="4"/>
      <c r="N25" s="4"/>
      <c r="O25" s="4"/>
      <c r="P25" s="4"/>
      <c r="Q25" s="10"/>
    </row>
    <row r="26" spans="2:17" ht="15.75" x14ac:dyDescent="0.25">
      <c r="B26" s="6">
        <v>18</v>
      </c>
      <c r="C26" s="16" t="s">
        <v>65</v>
      </c>
      <c r="D26" s="40" t="s">
        <v>66</v>
      </c>
      <c r="E26" s="40"/>
      <c r="F26" s="40"/>
      <c r="G26" s="40"/>
      <c r="H26" s="40"/>
      <c r="I26" s="40"/>
      <c r="J26" s="4">
        <v>20</v>
      </c>
      <c r="K26" s="4">
        <v>70</v>
      </c>
      <c r="L26" s="4">
        <v>70</v>
      </c>
      <c r="M26" s="4"/>
      <c r="N26" s="4"/>
      <c r="O26" s="4"/>
      <c r="P26" s="4"/>
      <c r="Q26" s="10"/>
    </row>
    <row r="27" spans="2:17" ht="15.75" x14ac:dyDescent="0.25">
      <c r="B27" s="6">
        <v>19</v>
      </c>
      <c r="C27" s="16" t="s">
        <v>67</v>
      </c>
      <c r="D27" s="40" t="s">
        <v>68</v>
      </c>
      <c r="E27" s="40"/>
      <c r="F27" s="40"/>
      <c r="G27" s="40"/>
      <c r="H27" s="40"/>
      <c r="I27" s="40"/>
      <c r="J27" s="4">
        <v>25</v>
      </c>
      <c r="K27" s="4">
        <v>70</v>
      </c>
      <c r="L27" s="4">
        <v>70</v>
      </c>
      <c r="M27" s="4"/>
      <c r="N27" s="4"/>
      <c r="O27" s="4"/>
      <c r="P27" s="4"/>
      <c r="Q27" s="10"/>
    </row>
    <row r="28" spans="2:17" ht="15.75" x14ac:dyDescent="0.25">
      <c r="B28" s="6">
        <v>20</v>
      </c>
      <c r="C28" s="16" t="s">
        <v>69</v>
      </c>
      <c r="D28" s="40" t="s">
        <v>70</v>
      </c>
      <c r="E28" s="40"/>
      <c r="F28" s="40"/>
      <c r="G28" s="40"/>
      <c r="H28" s="40"/>
      <c r="I28" s="40"/>
      <c r="J28" s="4">
        <v>10</v>
      </c>
      <c r="K28" s="4">
        <v>60</v>
      </c>
      <c r="L28" s="4">
        <v>60</v>
      </c>
      <c r="M28" s="4"/>
      <c r="N28" s="4"/>
      <c r="O28" s="4"/>
      <c r="P28" s="4"/>
      <c r="Q28" s="10"/>
    </row>
    <row r="29" spans="2:17" ht="15.75" x14ac:dyDescent="0.25">
      <c r="B29" s="6">
        <v>21</v>
      </c>
      <c r="C29" s="16" t="s">
        <v>71</v>
      </c>
      <c r="D29" s="40" t="s">
        <v>72</v>
      </c>
      <c r="E29" s="40"/>
      <c r="F29" s="40"/>
      <c r="G29" s="40"/>
      <c r="H29" s="40"/>
      <c r="I29" s="40"/>
      <c r="J29" s="4">
        <v>20</v>
      </c>
      <c r="K29" s="4">
        <v>60</v>
      </c>
      <c r="L29" s="4">
        <v>60</v>
      </c>
      <c r="M29" s="4"/>
      <c r="N29" s="4"/>
      <c r="O29" s="4"/>
      <c r="P29" s="4"/>
      <c r="Q29" s="10"/>
    </row>
    <row r="30" spans="2:17" ht="15.75" x14ac:dyDescent="0.25">
      <c r="B30" s="6">
        <v>22</v>
      </c>
      <c r="C30" s="16" t="s">
        <v>73</v>
      </c>
      <c r="D30" s="40" t="s">
        <v>74</v>
      </c>
      <c r="E30" s="40"/>
      <c r="F30" s="40"/>
      <c r="G30" s="40"/>
      <c r="H30" s="40"/>
      <c r="I30" s="40"/>
      <c r="J30" s="4">
        <v>20</v>
      </c>
      <c r="K30" s="24">
        <v>60</v>
      </c>
      <c r="L30" s="4">
        <v>60</v>
      </c>
      <c r="M30" s="4"/>
      <c r="N30" s="4"/>
      <c r="O30" s="4"/>
      <c r="P30" s="4"/>
      <c r="Q30" s="10"/>
    </row>
    <row r="31" spans="2:17" ht="15.75" x14ac:dyDescent="0.25">
      <c r="B31" s="6">
        <v>23</v>
      </c>
      <c r="C31" s="16" t="s">
        <v>75</v>
      </c>
      <c r="D31" s="40" t="s">
        <v>76</v>
      </c>
      <c r="E31" s="40"/>
      <c r="F31" s="40"/>
      <c r="G31" s="40"/>
      <c r="H31" s="40"/>
      <c r="I31" s="40"/>
      <c r="J31" s="4">
        <v>20</v>
      </c>
      <c r="K31" s="24">
        <v>60</v>
      </c>
      <c r="L31" s="4">
        <v>60</v>
      </c>
      <c r="M31" s="4"/>
      <c r="N31" s="4"/>
      <c r="O31" s="4"/>
      <c r="P31" s="4"/>
      <c r="Q31" s="10"/>
    </row>
    <row r="32" spans="2:17" ht="15.75" x14ac:dyDescent="0.25">
      <c r="B32" s="6">
        <v>24</v>
      </c>
      <c r="C32" s="16" t="s">
        <v>77</v>
      </c>
      <c r="D32" s="40" t="s">
        <v>78</v>
      </c>
      <c r="E32" s="40"/>
      <c r="F32" s="40"/>
      <c r="G32" s="40"/>
      <c r="H32" s="40"/>
      <c r="I32" s="40"/>
      <c r="J32" s="4">
        <v>45</v>
      </c>
      <c r="K32" s="24">
        <v>60</v>
      </c>
      <c r="L32" s="4">
        <v>60</v>
      </c>
      <c r="M32" s="4"/>
      <c r="N32" s="4"/>
      <c r="O32" s="4"/>
      <c r="P32" s="4"/>
      <c r="Q32" s="10"/>
    </row>
    <row r="33" spans="2:17" x14ac:dyDescent="0.25">
      <c r="B33" s="6"/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29" t="s">
        <v>19</v>
      </c>
      <c r="I54" s="29"/>
      <c r="J54" s="11">
        <f>COUNTIF(J9:J53,"&gt;=70")</f>
        <v>1</v>
      </c>
      <c r="K54" s="11">
        <f t="shared" ref="K54:P54" si="0">COUNTIF(K9:K53,"&gt;=70")</f>
        <v>18</v>
      </c>
      <c r="L54" s="11">
        <f t="shared" si="0"/>
        <v>18</v>
      </c>
      <c r="M54" s="11">
        <f t="shared" si="0"/>
        <v>0</v>
      </c>
      <c r="N54" s="11">
        <f t="shared" si="0"/>
        <v>0</v>
      </c>
      <c r="O54" s="11">
        <f t="shared" si="0"/>
        <v>0</v>
      </c>
      <c r="P54" s="11">
        <f t="shared" si="0"/>
        <v>0</v>
      </c>
      <c r="Q54" s="15">
        <f t="shared" ref="Q54" si="1">COUNTIF(Q9:Q48,"&gt;=70")</f>
        <v>0</v>
      </c>
    </row>
    <row r="55" spans="2:17" x14ac:dyDescent="0.25">
      <c r="C55" s="26"/>
      <c r="D55" s="26"/>
      <c r="E55" s="8"/>
      <c r="H55" s="30" t="s">
        <v>20</v>
      </c>
      <c r="I55" s="30"/>
      <c r="J55" s="12">
        <f>COUNTIF(J9:J53,"&lt;70")</f>
        <v>23</v>
      </c>
      <c r="K55" s="12">
        <f t="shared" ref="K55:Q55" si="2">COUNTIF(K9:K53,"&lt;70")</f>
        <v>6</v>
      </c>
      <c r="L55" s="12">
        <f t="shared" si="2"/>
        <v>6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25">
      <c r="C56" s="26"/>
      <c r="D56" s="26"/>
      <c r="E56" s="26"/>
      <c r="H56" s="30" t="s">
        <v>21</v>
      </c>
      <c r="I56" s="30"/>
      <c r="J56" s="12">
        <f>COUNT(J9:J53)</f>
        <v>24</v>
      </c>
      <c r="K56" s="12">
        <f t="shared" ref="K56:Q56" si="3">COUNT(K9:K53)</f>
        <v>24</v>
      </c>
      <c r="L56" s="12">
        <f t="shared" si="3"/>
        <v>24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25">
      <c r="C57" s="26"/>
      <c r="D57" s="26"/>
      <c r="E57" s="1"/>
      <c r="H57" s="31" t="s">
        <v>16</v>
      </c>
      <c r="I57" s="31"/>
      <c r="J57" s="13">
        <f>J54/J56</f>
        <v>4.1666666666666664E-2</v>
      </c>
      <c r="K57" s="14">
        <f t="shared" ref="K57:Q57" si="4">K54/K56</f>
        <v>0.75</v>
      </c>
      <c r="L57" s="14">
        <f t="shared" si="4"/>
        <v>0.75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25">
      <c r="C58" s="26"/>
      <c r="D58" s="26"/>
      <c r="E58" s="1"/>
      <c r="H58" s="31" t="s">
        <v>17</v>
      </c>
      <c r="I58" s="31"/>
      <c r="J58" s="13">
        <f>J55/J56</f>
        <v>0.95833333333333337</v>
      </c>
      <c r="K58" s="13">
        <f t="shared" ref="K58:Q58" si="5">K55/K56</f>
        <v>0.25</v>
      </c>
      <c r="L58" s="14">
        <f t="shared" si="5"/>
        <v>0.25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0" zoomScaleNormal="80" workbookViewId="0">
      <selection activeCell="V15" sqref="V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46" t="s">
        <v>148</v>
      </c>
      <c r="E4" s="46"/>
      <c r="F4" s="46"/>
      <c r="G4" s="46"/>
      <c r="I4" t="s">
        <v>1</v>
      </c>
      <c r="J4" s="47" t="s">
        <v>79</v>
      </c>
      <c r="K4" s="47"/>
      <c r="M4" t="s">
        <v>2</v>
      </c>
      <c r="N4" s="34">
        <v>45435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149</v>
      </c>
      <c r="E6" s="47"/>
      <c r="F6" s="47"/>
      <c r="G6" s="47"/>
      <c r="I6" s="26" t="s">
        <v>22</v>
      </c>
      <c r="J6" s="26"/>
      <c r="K6" s="48" t="s">
        <v>150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23">
        <f>'[1]Table 18'!A3</f>
        <v>1</v>
      </c>
      <c r="C9" s="23" t="str">
        <f>'[1]Table 18'!B3</f>
        <v>211U0211</v>
      </c>
      <c r="D9" s="36" t="str">
        <f>'[1]Table 18'!C3</f>
        <v>BAXIN NIETO VANYELI  ALEJANDRA</v>
      </c>
      <c r="E9" s="37"/>
      <c r="F9" s="37"/>
      <c r="G9" s="37"/>
      <c r="H9" s="37"/>
      <c r="I9" s="38"/>
      <c r="J9" s="16">
        <v>30</v>
      </c>
      <c r="K9" s="4">
        <v>70</v>
      </c>
      <c r="L9" s="4">
        <v>70</v>
      </c>
      <c r="M9" s="4"/>
      <c r="N9" s="4"/>
      <c r="O9" s="4"/>
      <c r="P9" s="4"/>
      <c r="Q9" s="10">
        <f>SUM(J9:P9)/7</f>
        <v>24.285714285714285</v>
      </c>
    </row>
    <row r="10" spans="2:18" ht="15.75" x14ac:dyDescent="0.25">
      <c r="B10" s="23">
        <f>'[1]Table 18'!A4</f>
        <v>2</v>
      </c>
      <c r="C10" s="23" t="str">
        <f>'[1]Table 18'!B4</f>
        <v>211U0220</v>
      </c>
      <c r="D10" s="36" t="str">
        <f>'[1]Table 18'!C4</f>
        <v>CASAS PIO KAREN MONSERRATH</v>
      </c>
      <c r="E10" s="37"/>
      <c r="F10" s="37"/>
      <c r="G10" s="37"/>
      <c r="H10" s="37"/>
      <c r="I10" s="38"/>
      <c r="J10" s="21">
        <v>55</v>
      </c>
      <c r="K10" s="4">
        <v>70</v>
      </c>
      <c r="L10" s="4">
        <v>70</v>
      </c>
      <c r="M10" s="4"/>
      <c r="N10" s="4"/>
      <c r="O10" s="4"/>
      <c r="P10" s="4"/>
      <c r="Q10" s="10">
        <f t="shared" ref="Q10:Q48" si="0">SUM(J10:P10)/7</f>
        <v>27.857142857142858</v>
      </c>
    </row>
    <row r="11" spans="2:18" ht="15.75" x14ac:dyDescent="0.25">
      <c r="B11" s="23">
        <f>'[1]Table 18'!A5</f>
        <v>3</v>
      </c>
      <c r="C11" s="23" t="str">
        <f>'[1]Table 18'!B5</f>
        <v>211U0227</v>
      </c>
      <c r="D11" s="36" t="str">
        <f>'[1]Table 18'!C5</f>
        <v>COBIX MARTINEZ ALEJANDRA GUADALUPE</v>
      </c>
      <c r="E11" s="37"/>
      <c r="F11" s="37"/>
      <c r="G11" s="37"/>
      <c r="H11" s="37"/>
      <c r="I11" s="38"/>
      <c r="J11" s="16">
        <v>30</v>
      </c>
      <c r="K11" s="4">
        <v>70</v>
      </c>
      <c r="L11" s="4">
        <v>70</v>
      </c>
      <c r="M11" s="4"/>
      <c r="N11" s="4"/>
      <c r="O11" s="4"/>
      <c r="P11" s="4"/>
      <c r="Q11" s="10">
        <f t="shared" si="0"/>
        <v>24.285714285714285</v>
      </c>
    </row>
    <row r="12" spans="2:18" ht="15.75" x14ac:dyDescent="0.25">
      <c r="B12" s="23">
        <f>'[1]Table 18'!A6</f>
        <v>4</v>
      </c>
      <c r="C12" s="23" t="str">
        <f>'[1]Table 18'!B6</f>
        <v>211U0238</v>
      </c>
      <c r="D12" s="36" t="str">
        <f>'[1]Table 18'!C6</f>
        <v>GUTIERREZ ARRES ANGEL EMMANUEL</v>
      </c>
      <c r="E12" s="37"/>
      <c r="F12" s="37"/>
      <c r="G12" s="37"/>
      <c r="H12" s="37"/>
      <c r="I12" s="38"/>
      <c r="J12" s="16">
        <v>30</v>
      </c>
      <c r="K12" s="4">
        <v>70</v>
      </c>
      <c r="L12" s="4">
        <v>70</v>
      </c>
      <c r="M12" s="4"/>
      <c r="N12" s="4"/>
      <c r="O12" s="4"/>
      <c r="P12" s="4"/>
      <c r="Q12" s="10">
        <f t="shared" si="0"/>
        <v>24.285714285714285</v>
      </c>
    </row>
    <row r="13" spans="2:18" ht="15.75" x14ac:dyDescent="0.25">
      <c r="B13" s="23">
        <f>'[1]Table 18'!A7</f>
        <v>5</v>
      </c>
      <c r="C13" s="23" t="str">
        <f>'[1]Table 18'!B7</f>
        <v>211U0244</v>
      </c>
      <c r="D13" s="36" t="str">
        <f>'[1]Table 18'!C7</f>
        <v>LOPEZ AGUILERA MIXZY YANITH</v>
      </c>
      <c r="E13" s="37"/>
      <c r="F13" s="37"/>
      <c r="G13" s="37"/>
      <c r="H13" s="37"/>
      <c r="I13" s="38"/>
      <c r="J13" s="22">
        <v>70</v>
      </c>
      <c r="K13" s="4">
        <v>70</v>
      </c>
      <c r="L13" s="4">
        <v>70</v>
      </c>
      <c r="M13" s="4"/>
      <c r="N13" s="4"/>
      <c r="O13" s="4"/>
      <c r="P13" s="4"/>
      <c r="Q13" s="10">
        <f t="shared" si="0"/>
        <v>30</v>
      </c>
    </row>
    <row r="14" spans="2:18" ht="15.75" x14ac:dyDescent="0.25">
      <c r="B14" s="23">
        <f>'[1]Table 18'!A8</f>
        <v>6</v>
      </c>
      <c r="C14" s="23" t="str">
        <f>'[1]Table 18'!B8</f>
        <v>211U0248</v>
      </c>
      <c r="D14" s="36" t="str">
        <f>'[1]Table 18'!C8</f>
        <v>MACARIO VELASCO JOSE ALBERTO</v>
      </c>
      <c r="E14" s="37"/>
      <c r="F14" s="37"/>
      <c r="G14" s="37"/>
      <c r="H14" s="37"/>
      <c r="I14" s="38"/>
      <c r="J14" s="16">
        <v>30</v>
      </c>
      <c r="K14" s="4">
        <v>50</v>
      </c>
      <c r="L14" s="4">
        <v>50</v>
      </c>
      <c r="M14" s="4"/>
      <c r="N14" s="4"/>
      <c r="O14" s="4"/>
      <c r="P14" s="4"/>
      <c r="Q14" s="10">
        <f t="shared" si="0"/>
        <v>18.571428571428573</v>
      </c>
    </row>
    <row r="15" spans="2:18" ht="15.75" x14ac:dyDescent="0.25">
      <c r="B15" s="23">
        <f>'[1]Table 18'!A9</f>
        <v>7</v>
      </c>
      <c r="C15" s="23" t="str">
        <f>'[1]Table 18'!B9</f>
        <v>211U0257</v>
      </c>
      <c r="D15" s="36" t="str">
        <f>'[1]Table 18'!C9</f>
        <v>OSTO MACARIO NADIA DEL ROSARIO</v>
      </c>
      <c r="E15" s="37"/>
      <c r="F15" s="37"/>
      <c r="G15" s="37"/>
      <c r="H15" s="37"/>
      <c r="I15" s="38"/>
      <c r="J15" s="16">
        <v>30</v>
      </c>
      <c r="K15" s="4">
        <v>50</v>
      </c>
      <c r="L15" s="4">
        <v>50</v>
      </c>
      <c r="M15" s="4"/>
      <c r="N15" s="4"/>
      <c r="O15" s="4"/>
      <c r="P15" s="4"/>
      <c r="Q15" s="10">
        <f t="shared" si="0"/>
        <v>18.571428571428573</v>
      </c>
    </row>
    <row r="16" spans="2:18" ht="15.75" x14ac:dyDescent="0.25">
      <c r="B16" s="23">
        <f>'[1]Table 18'!A10</f>
        <v>8</v>
      </c>
      <c r="C16" s="23" t="str">
        <f>'[1]Table 18'!B10</f>
        <v>211U0258</v>
      </c>
      <c r="D16" s="36" t="str">
        <f>'[1]Table 18'!C10</f>
        <v>PAVON BLANCO MIGUEL ANGEL</v>
      </c>
      <c r="E16" s="37"/>
      <c r="F16" s="37"/>
      <c r="G16" s="37"/>
      <c r="H16" s="37"/>
      <c r="I16" s="38"/>
      <c r="J16" s="16" t="s">
        <v>151</v>
      </c>
      <c r="K16" s="4" t="s">
        <v>151</v>
      </c>
      <c r="L16" s="4" t="s">
        <v>151</v>
      </c>
      <c r="M16" s="4"/>
      <c r="N16" s="4"/>
      <c r="O16" s="4"/>
      <c r="P16" s="4"/>
      <c r="Q16" s="10">
        <f t="shared" si="0"/>
        <v>0</v>
      </c>
    </row>
    <row r="17" spans="2:17" ht="15.75" x14ac:dyDescent="0.25">
      <c r="B17" s="23">
        <f>'[1]Table 18'!A11</f>
        <v>9</v>
      </c>
      <c r="C17" s="23" t="str">
        <f>'[1]Table 18'!B11</f>
        <v>211U0262</v>
      </c>
      <c r="D17" s="36" t="str">
        <f>'[1]Table 18'!C11</f>
        <v>POLITO BARRAGAN ERICK</v>
      </c>
      <c r="E17" s="37"/>
      <c r="F17" s="37"/>
      <c r="G17" s="37"/>
      <c r="H17" s="37"/>
      <c r="I17" s="38"/>
      <c r="J17" s="16">
        <v>20</v>
      </c>
      <c r="K17" s="4">
        <v>60</v>
      </c>
      <c r="L17" s="4">
        <v>60</v>
      </c>
      <c r="M17" s="4"/>
      <c r="N17" s="4"/>
      <c r="O17" s="4"/>
      <c r="P17" s="4"/>
      <c r="Q17" s="10">
        <f t="shared" si="0"/>
        <v>20</v>
      </c>
    </row>
    <row r="18" spans="2:17" ht="15.75" x14ac:dyDescent="0.25">
      <c r="B18" s="23">
        <f>'[1]Table 18'!A12</f>
        <v>10</v>
      </c>
      <c r="C18" s="23" t="str">
        <f>'[1]Table 18'!B12</f>
        <v>211U0264</v>
      </c>
      <c r="D18" s="36" t="str">
        <f>'[1]Table 18'!C12</f>
        <v>POMPEYO TEPACH LETHZY YARELI</v>
      </c>
      <c r="E18" s="37"/>
      <c r="F18" s="37"/>
      <c r="G18" s="37"/>
      <c r="H18" s="37"/>
      <c r="I18" s="38"/>
      <c r="J18" s="16">
        <v>30</v>
      </c>
      <c r="K18" s="4">
        <v>70</v>
      </c>
      <c r="L18" s="4">
        <v>70</v>
      </c>
      <c r="M18" s="4"/>
      <c r="N18" s="4"/>
      <c r="O18" s="4"/>
      <c r="P18" s="4"/>
      <c r="Q18" s="10">
        <f t="shared" si="0"/>
        <v>24.285714285714285</v>
      </c>
    </row>
    <row r="19" spans="2:17" ht="15.75" x14ac:dyDescent="0.25">
      <c r="B19" s="23">
        <f>'[1]Table 18'!A13</f>
        <v>11</v>
      </c>
      <c r="C19" s="23" t="str">
        <f>'[1]Table 18'!B13</f>
        <v>211U0619</v>
      </c>
      <c r="D19" s="36" t="str">
        <f>'[1]Table 18'!C13</f>
        <v>PONCIANO MALAGA KARLA OLIVIA</v>
      </c>
      <c r="E19" s="37"/>
      <c r="F19" s="37"/>
      <c r="G19" s="37"/>
      <c r="H19" s="37"/>
      <c r="I19" s="38"/>
      <c r="J19" s="16">
        <v>15</v>
      </c>
      <c r="K19" s="4">
        <v>70</v>
      </c>
      <c r="L19" s="4">
        <v>70</v>
      </c>
      <c r="M19" s="4"/>
      <c r="N19" s="4"/>
      <c r="O19" s="4"/>
      <c r="P19" s="4"/>
      <c r="Q19" s="10">
        <f t="shared" si="0"/>
        <v>22.142857142857142</v>
      </c>
    </row>
    <row r="20" spans="2:17" ht="15.75" x14ac:dyDescent="0.25">
      <c r="B20" s="23">
        <f>'[1]Table 18'!A14</f>
        <v>12</v>
      </c>
      <c r="C20" s="23" t="str">
        <f>'[1]Table 18'!B14</f>
        <v>211U0653</v>
      </c>
      <c r="D20" s="36" t="str">
        <f>'[1]Table 18'!C14</f>
        <v>RAMIREZ PEREZ ADOLFO</v>
      </c>
      <c r="E20" s="37"/>
      <c r="F20" s="37"/>
      <c r="G20" s="37"/>
      <c r="H20" s="37"/>
      <c r="I20" s="38"/>
      <c r="J20" s="16">
        <v>30</v>
      </c>
      <c r="K20" s="4">
        <v>70</v>
      </c>
      <c r="L20" s="4">
        <v>70</v>
      </c>
      <c r="M20" s="4"/>
      <c r="N20" s="4"/>
      <c r="O20" s="4"/>
      <c r="P20" s="4"/>
      <c r="Q20" s="10">
        <f t="shared" si="0"/>
        <v>24.285714285714285</v>
      </c>
    </row>
    <row r="21" spans="2:17" ht="15.75" x14ac:dyDescent="0.25">
      <c r="B21" s="23">
        <f>'[1]Table 18'!A15</f>
        <v>13</v>
      </c>
      <c r="C21" s="23" t="str">
        <f>'[1]Table 18'!B15</f>
        <v>211U0283</v>
      </c>
      <c r="D21" s="36" t="str">
        <f>'[1]Table 18'!C15</f>
        <v>VAZQUEZ CHAPOL KARLA LARISSA</v>
      </c>
      <c r="E21" s="37"/>
      <c r="F21" s="37"/>
      <c r="G21" s="37"/>
      <c r="H21" s="37"/>
      <c r="I21" s="38"/>
      <c r="J21" s="21">
        <v>50</v>
      </c>
      <c r="K21" s="4">
        <v>70</v>
      </c>
      <c r="L21" s="4">
        <v>70</v>
      </c>
      <c r="M21" s="4"/>
      <c r="N21" s="4"/>
      <c r="O21" s="4"/>
      <c r="P21" s="4"/>
      <c r="Q21" s="10">
        <f t="shared" si="0"/>
        <v>27.142857142857142</v>
      </c>
    </row>
    <row r="22" spans="2:17" ht="15.75" x14ac:dyDescent="0.25">
      <c r="B22" s="23">
        <f>'[1]Table 18'!A16</f>
        <v>14</v>
      </c>
      <c r="C22" s="23" t="str">
        <f>'[1]Table 18'!B16</f>
        <v>211U0285</v>
      </c>
      <c r="D22" s="36" t="str">
        <f>'[1]Table 18'!C16</f>
        <v>VELAZCO BAXIN MIGUEL ANGEL</v>
      </c>
      <c r="E22" s="37"/>
      <c r="F22" s="37"/>
      <c r="G22" s="37"/>
      <c r="H22" s="37"/>
      <c r="I22" s="38"/>
      <c r="J22" s="21">
        <v>45</v>
      </c>
      <c r="K22" s="4">
        <v>70</v>
      </c>
      <c r="L22" s="4">
        <v>70</v>
      </c>
      <c r="M22" s="4"/>
      <c r="N22" s="4"/>
      <c r="O22" s="4"/>
      <c r="P22" s="4"/>
      <c r="Q22" s="10">
        <f t="shared" si="0"/>
        <v>26.428571428571427</v>
      </c>
    </row>
    <row r="23" spans="2:17" ht="15.75" x14ac:dyDescent="0.25">
      <c r="B23" s="23">
        <f>'[1]Table 18'!A17</f>
        <v>15</v>
      </c>
      <c r="C23" s="23" t="str">
        <f>'[1]Table 18'!B17</f>
        <v>211U0287</v>
      </c>
      <c r="D23" s="36" t="str">
        <f>'[1]Table 18'!C17</f>
        <v>XOLO CARDENAS VIRIDIANA</v>
      </c>
      <c r="E23" s="37"/>
      <c r="F23" s="37"/>
      <c r="G23" s="37"/>
      <c r="H23" s="37"/>
      <c r="I23" s="38"/>
      <c r="J23" s="16">
        <v>20</v>
      </c>
      <c r="K23" s="4">
        <v>70</v>
      </c>
      <c r="L23" s="4">
        <v>70</v>
      </c>
      <c r="M23" s="4"/>
      <c r="N23" s="4"/>
      <c r="O23" s="4"/>
      <c r="P23" s="4"/>
      <c r="Q23" s="10">
        <f t="shared" si="0"/>
        <v>22.857142857142858</v>
      </c>
    </row>
    <row r="24" spans="2:17" ht="15.75" x14ac:dyDescent="0.25">
      <c r="B24" s="23">
        <f>'[1]Table 18'!A18</f>
        <v>16</v>
      </c>
      <c r="C24" s="23" t="str">
        <f>'[1]Table 18'!B18</f>
        <v>211U0288</v>
      </c>
      <c r="D24" s="36" t="str">
        <f>'[1]Table 18'!C18</f>
        <v>XOLO SANTOS ANGELICA</v>
      </c>
      <c r="E24" s="37"/>
      <c r="F24" s="37"/>
      <c r="G24" s="37"/>
      <c r="H24" s="37"/>
      <c r="I24" s="38"/>
      <c r="J24" s="21">
        <v>40</v>
      </c>
      <c r="K24" s="4">
        <v>70</v>
      </c>
      <c r="L24" s="4">
        <v>70</v>
      </c>
      <c r="M24" s="4"/>
      <c r="N24" s="4"/>
      <c r="O24" s="4"/>
      <c r="P24" s="4"/>
      <c r="Q24" s="10">
        <f t="shared" si="0"/>
        <v>25.714285714285715</v>
      </c>
    </row>
    <row r="25" spans="2:17" ht="15.75" x14ac:dyDescent="0.25">
      <c r="B25" s="16"/>
      <c r="C25" s="16"/>
      <c r="D25" s="40"/>
      <c r="E25" s="40"/>
      <c r="F25" s="40"/>
      <c r="G25" s="40"/>
      <c r="H25" s="40"/>
      <c r="I25" s="40"/>
      <c r="J25" s="16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x14ac:dyDescent="0.25">
      <c r="B26" s="16"/>
      <c r="C26" s="16"/>
      <c r="D26" s="40"/>
      <c r="E26" s="40"/>
      <c r="F26" s="40"/>
      <c r="G26" s="40"/>
      <c r="H26" s="40"/>
      <c r="I26" s="40"/>
      <c r="J26" s="16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x14ac:dyDescent="0.25">
      <c r="B27" s="16"/>
      <c r="C27" s="16"/>
      <c r="D27" s="40"/>
      <c r="E27" s="40"/>
      <c r="F27" s="40"/>
      <c r="G27" s="40"/>
      <c r="H27" s="40"/>
      <c r="I27" s="40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x14ac:dyDescent="0.25">
      <c r="B28" s="16"/>
      <c r="C28" s="16"/>
      <c r="D28" s="40"/>
      <c r="E28" s="40"/>
      <c r="F28" s="40"/>
      <c r="G28" s="40"/>
      <c r="H28" s="40"/>
      <c r="I28" s="40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x14ac:dyDescent="0.25">
      <c r="B29" s="16"/>
      <c r="C29" s="16"/>
      <c r="D29" s="40"/>
      <c r="E29" s="40"/>
      <c r="F29" s="40"/>
      <c r="G29" s="40"/>
      <c r="H29" s="40"/>
      <c r="I29" s="40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x14ac:dyDescent="0.25">
      <c r="B30" s="16"/>
      <c r="C30" s="16"/>
      <c r="D30" s="40"/>
      <c r="E30" s="40"/>
      <c r="F30" s="40"/>
      <c r="G30" s="40"/>
      <c r="H30" s="40"/>
      <c r="I30" s="40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x14ac:dyDescent="0.25">
      <c r="B31" s="16"/>
      <c r="C31" s="16"/>
      <c r="D31" s="40"/>
      <c r="E31" s="40"/>
      <c r="F31" s="40"/>
      <c r="G31" s="40"/>
      <c r="H31" s="40"/>
      <c r="I31" s="40"/>
      <c r="J31" s="16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x14ac:dyDescent="0.25">
      <c r="B32" s="16"/>
      <c r="C32" s="16"/>
      <c r="D32" s="40"/>
      <c r="E32" s="40"/>
      <c r="F32" s="40"/>
      <c r="G32" s="40"/>
      <c r="H32" s="40"/>
      <c r="I32" s="40"/>
      <c r="J32" s="16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x14ac:dyDescent="0.25">
      <c r="B33" s="16"/>
      <c r="C33" s="16"/>
      <c r="D33" s="40"/>
      <c r="E33" s="40"/>
      <c r="F33" s="40"/>
      <c r="G33" s="40"/>
      <c r="H33" s="40"/>
      <c r="I33" s="40"/>
      <c r="J33" s="16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x14ac:dyDescent="0.25">
      <c r="B34" s="16"/>
      <c r="C34" s="16"/>
      <c r="D34" s="40"/>
      <c r="E34" s="40"/>
      <c r="F34" s="40"/>
      <c r="G34" s="40"/>
      <c r="H34" s="40"/>
      <c r="I34" s="40"/>
      <c r="J34" s="16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x14ac:dyDescent="0.25">
      <c r="B35" s="16"/>
      <c r="C35" s="16"/>
      <c r="D35" s="40"/>
      <c r="E35" s="40"/>
      <c r="F35" s="40"/>
      <c r="G35" s="40"/>
      <c r="H35" s="40"/>
      <c r="I35" s="40"/>
      <c r="J35" s="16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x14ac:dyDescent="0.25">
      <c r="B36" s="16"/>
      <c r="C36" s="16"/>
      <c r="D36" s="40"/>
      <c r="E36" s="40"/>
      <c r="F36" s="40"/>
      <c r="G36" s="40"/>
      <c r="H36" s="40"/>
      <c r="I36" s="40"/>
      <c r="J36" s="16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6"/>
      <c r="D54" s="26"/>
      <c r="E54" s="1"/>
      <c r="H54" s="29" t="s">
        <v>19</v>
      </c>
      <c r="I54" s="29"/>
      <c r="J54" s="11">
        <f>COUNTIF(J9:J53,"&gt;=70")</f>
        <v>1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0" t="s">
        <v>20</v>
      </c>
      <c r="I55" s="30"/>
      <c r="J55" s="12">
        <f>COUNTIF(J9:J53,"&lt;70")</f>
        <v>14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26"/>
      <c r="D56" s="26"/>
      <c r="E56" s="26"/>
      <c r="H56" s="30" t="s">
        <v>21</v>
      </c>
      <c r="I56" s="30"/>
      <c r="J56" s="12">
        <f>COUNT(J9:J53)</f>
        <v>15</v>
      </c>
      <c r="K56" s="12">
        <f t="shared" ref="K56:Q56" si="5">COUNT(K9:K53)</f>
        <v>15</v>
      </c>
      <c r="L56" s="12">
        <f t="shared" si="5"/>
        <v>15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26"/>
      <c r="D57" s="26"/>
      <c r="E57" s="1"/>
      <c r="H57" s="31" t="s">
        <v>16</v>
      </c>
      <c r="I57" s="31"/>
      <c r="J57" s="13">
        <f>J54/J56</f>
        <v>6.6666666666666666E-2</v>
      </c>
      <c r="K57" s="14">
        <f t="shared" ref="K57:Q57" si="6">K54/K56</f>
        <v>0.8</v>
      </c>
      <c r="L57" s="14">
        <f t="shared" si="6"/>
        <v>0.8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6"/>
      <c r="D58" s="26"/>
      <c r="E58" s="1"/>
      <c r="H58" s="31" t="s">
        <v>17</v>
      </c>
      <c r="I58" s="31"/>
      <c r="J58" s="13">
        <f>J55/J56</f>
        <v>0.93333333333333335</v>
      </c>
      <c r="K58" s="13">
        <f t="shared" ref="K58:Q58" si="7">K55/K56</f>
        <v>0.2</v>
      </c>
      <c r="L58" s="14">
        <f t="shared" si="7"/>
        <v>0.2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5:I25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23:I23"/>
    <mergeCell ref="D22:I22"/>
    <mergeCell ref="D21:I21"/>
    <mergeCell ref="D20:I20"/>
    <mergeCell ref="D14:I14"/>
    <mergeCell ref="D19:I19"/>
    <mergeCell ref="D18:I18"/>
    <mergeCell ref="D17:I17"/>
    <mergeCell ref="D16:I16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ADMON FINANCIERA 2</vt:lpstr>
      <vt:lpstr>Matematicas Financieras 405 B</vt:lpstr>
      <vt:lpstr>Matematicas Financieras 405 A</vt:lpstr>
      <vt:lpstr>Admin Financiera 2 605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2024-05-31T19:29:00Z</dcterms:modified>
</cp:coreProperties>
</file>