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LISTA DE CALIFICACIONES\"/>
    </mc:Choice>
  </mc:AlternateContent>
  <xr:revisionPtr revIDLastSave="0" documentId="13_ncr:1_{F7A4B458-7171-4B57-9995-090F0546DD16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5" l="1"/>
  <c r="L16" i="25"/>
  <c r="L19" i="24"/>
  <c r="L20" i="24"/>
  <c r="L18" i="24"/>
  <c r="L17" i="23"/>
  <c r="L16" i="23"/>
  <c r="L17" i="22"/>
  <c r="L16" i="22"/>
  <c r="I28" i="22" l="1"/>
  <c r="I28" i="10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<sst xmlns="http://schemas.openxmlformats.org/spreadsheetml/2006/main" count="248" uniqueCount="51">
  <si>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</si>
  <si>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</si>
  <si>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</si>
  <si>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</si>
  <si>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</si>
  <si>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</si>
  <si>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</si>
  <si>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</si>
  <si>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</si>
  <si>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</si>
  <si>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</si>
  <si>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</si>
  <si>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</si>
  <si>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</si>
  <si>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</si>
  <si>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</si>
  <si>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</si>
  <si>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</si>
  <si>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</si>
  <si>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</si>
  <si>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</si>
  <si>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</si>
  <si>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</si>
  <si>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</si>
  <si>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</si>
  <si>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</si>
  <si>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</si>
  <si>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</si>
  <si>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</si>
  <si>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</si>
  <si>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</si>
  <si>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</si>
  <si>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</si>
  <si>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</si>
  <si>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</si>
  <si>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</si>
  <si>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</si>
  <si>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</si>
  <si>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</si>
  <si>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</si>
  <si>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FISICOQUIMICA I</t>
  </si>
  <si>
    <t>411-B</t>
  </si>
  <si>
    <t>IMCT</t>
  </si>
  <si>
    <t>FEB-JUL 2023</t>
  </si>
  <si>
    <t>BALANCE DE MATERIA Y ENERGIA 406-B</t>
  </si>
  <si>
    <t>FUNDAMENTOS DE TERMODINAMICA  411-A</t>
  </si>
  <si>
    <t>FUNDAMENTOS DE TERMODINAMICA  411-B</t>
  </si>
  <si>
    <t>411-A</t>
  </si>
  <si>
    <t>406-B</t>
  </si>
  <si>
    <t>FEB - JUN 2024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</si>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</sst>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37" t="s">
        <v>49</v>
      </c>
      <c r="M8" s="37"/>
      <c r="N8" s="37"/>
    </row>
    <row r="10" spans="1:14" x14ac:dyDescent="0.2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1" customHeight="1" x14ac:dyDescent="0.2">
      <c r="A14" s="29" t="s">
        <v>45</v>
      </c>
      <c r="B14" s="9">
        <v>1</v>
      </c>
      <c r="C14" s="21" t="s">
        <v>47</v>
      </c>
      <c r="D14" s="9" t="s">
        <v>42</v>
      </c>
      <c r="E14" s="9">
        <v>18</v>
      </c>
      <c r="F14" s="27">
        <v>13</v>
      </c>
      <c r="G14" s="9"/>
      <c r="H14" s="10"/>
      <c r="I14" s="27">
        <v>5</v>
      </c>
      <c r="J14" s="10"/>
      <c r="K14" s="9"/>
      <c r="L14" s="28">
        <v>0</v>
      </c>
      <c r="M14" s="9">
        <v>60</v>
      </c>
      <c r="N14" s="28">
        <v>0.72</v>
      </c>
    </row>
    <row r="15" spans="1:14" s="11" customFormat="1" ht="18.75" customHeight="1" x14ac:dyDescent="0.2">
      <c r="A15" s="29" t="s">
        <v>46</v>
      </c>
      <c r="B15" s="9">
        <v>1</v>
      </c>
      <c r="C15" s="21" t="s">
        <v>41</v>
      </c>
      <c r="D15" s="9" t="s">
        <v>42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>
        <v>0</v>
      </c>
      <c r="M15" s="9">
        <v>60</v>
      </c>
      <c r="N15" s="10">
        <v>0.71</v>
      </c>
    </row>
    <row r="16" spans="1:14" s="11" customFormat="1" ht="24" x14ac:dyDescent="0.2">
      <c r="A16" s="29" t="s">
        <v>44</v>
      </c>
      <c r="B16" s="9">
        <v>1</v>
      </c>
      <c r="C16" s="21" t="s">
        <v>48</v>
      </c>
      <c r="D16" s="9" t="s">
        <v>33</v>
      </c>
      <c r="E16" s="9">
        <v>22</v>
      </c>
      <c r="F16" s="22">
        <v>14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50</v>
      </c>
      <c r="N16" s="26">
        <v>0.64</v>
      </c>
    </row>
    <row r="17" spans="1:14" s="11" customFormat="1" ht="24" x14ac:dyDescent="0.2">
      <c r="A17" s="29" t="s">
        <v>40</v>
      </c>
      <c r="B17" s="9">
        <v>1</v>
      </c>
      <c r="C17" s="21" t="s">
        <v>48</v>
      </c>
      <c r="D17" s="9" t="s">
        <v>33</v>
      </c>
      <c r="E17" s="9">
        <v>25</v>
      </c>
      <c r="F17" s="9">
        <v>13</v>
      </c>
      <c r="G17" s="9"/>
      <c r="H17" s="10"/>
      <c r="I17" s="9">
        <v>12</v>
      </c>
      <c r="J17" s="10"/>
      <c r="K17" s="9"/>
      <c r="L17" s="10">
        <f t="shared" si="0"/>
        <v>0</v>
      </c>
      <c r="M17" s="9">
        <v>38</v>
      </c>
      <c r="N17" s="15">
        <v>0.52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55</v>
      </c>
      <c r="G28" s="17">
        <f>SUM(G14:G27)</f>
        <v>0</v>
      </c>
      <c r="H28" s="24"/>
      <c r="I28" s="17">
        <f>SUM(I14:I17)</f>
        <v>31</v>
      </c>
      <c r="J28" s="24"/>
      <c r="K28" s="17"/>
      <c r="L28" s="18"/>
      <c r="M28" s="23">
        <f>AVERAGE(M14:M27)</f>
        <v>52</v>
      </c>
      <c r="N28" s="19">
        <f>AVERAGE(N14:N27)</f>
        <v>0.64749999999999996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2">
      <c r="B34" s="36"/>
      <c r="C34" s="36"/>
      <c r="D34" s="36"/>
      <c r="G34" s="37"/>
      <c r="H34" s="37"/>
      <c r="I34" s="37"/>
      <c r="J34" s="37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">
        <v>35</v>
      </c>
      <c r="C37" s="31"/>
      <c r="D37" s="31"/>
      <c r="E37" s="13"/>
      <c r="F37" s="13"/>
      <c r="G37" s="31" t="s">
        <v>34</v>
      </c>
      <c r="H37" s="31"/>
      <c r="I37" s="31"/>
      <c r="J37" s="3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">
        <v>38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FEB - JUN 2024</v>
      </c>
      <c r="M8" s="37"/>
      <c r="N8" s="37"/>
    </row>
    <row r="10" spans="1:14" x14ac:dyDescent="0.2">
      <c r="A10" s="4" t="s">
        <v>8</v>
      </c>
      <c r="B10" s="37" t="str">
        <f>'1'!B10</f>
        <v>MCIA. CARLOS MANUEL MONTOYA NAFARRATE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x14ac:dyDescent="0.2">
      <c r="A14" s="29" t="s">
        <v>45</v>
      </c>
      <c r="B14" s="9">
        <v>2</v>
      </c>
      <c r="C14" s="21" t="s">
        <v>47</v>
      </c>
      <c r="D14" s="9" t="s">
        <v>42</v>
      </c>
      <c r="E14" s="9">
        <v>18</v>
      </c>
      <c r="F14" s="27">
        <v>14</v>
      </c>
      <c r="G14" s="9"/>
      <c r="H14" s="10"/>
      <c r="I14" s="27">
        <v>4</v>
      </c>
      <c r="J14" s="10"/>
      <c r="K14" s="9"/>
      <c r="L14" s="28">
        <v>0</v>
      </c>
      <c r="M14" s="9">
        <v>60</v>
      </c>
      <c r="N14" s="28">
        <v>0.82</v>
      </c>
    </row>
    <row r="15" spans="1:14" s="11" customFormat="1" x14ac:dyDescent="0.2">
      <c r="A15" s="29" t="s">
        <v>46</v>
      </c>
      <c r="B15" s="9">
        <v>2</v>
      </c>
      <c r="C15" s="21" t="s">
        <v>41</v>
      </c>
      <c r="D15" s="9" t="s">
        <v>42</v>
      </c>
      <c r="E15" s="9">
        <v>21</v>
      </c>
      <c r="F15" s="9">
        <v>12</v>
      </c>
      <c r="G15" s="9"/>
      <c r="H15" s="10"/>
      <c r="I15" s="9">
        <v>9</v>
      </c>
      <c r="J15" s="10"/>
      <c r="K15" s="9"/>
      <c r="L15" s="10">
        <v>0</v>
      </c>
      <c r="M15" s="9">
        <v>43</v>
      </c>
      <c r="N15" s="10">
        <v>0.56999999999999995</v>
      </c>
    </row>
    <row r="16" spans="1:14" s="11" customFormat="1" x14ac:dyDescent="0.2">
      <c r="A16" s="29" t="s">
        <v>44</v>
      </c>
      <c r="B16" s="9">
        <v>2</v>
      </c>
      <c r="C16" s="21" t="s">
        <v>48</v>
      </c>
      <c r="D16" s="9" t="s">
        <v>33</v>
      </c>
      <c r="E16" s="9">
        <v>22</v>
      </c>
      <c r="F16" s="22">
        <v>17</v>
      </c>
      <c r="G16" s="22"/>
      <c r="H16" s="10"/>
      <c r="I16" s="9">
        <v>5</v>
      </c>
      <c r="J16" s="10"/>
      <c r="K16" s="9"/>
      <c r="L16" s="10">
        <f t="shared" ref="L16:L17" si="0">K16/E16</f>
        <v>0</v>
      </c>
      <c r="M16" s="22">
        <v>64</v>
      </c>
      <c r="N16" s="26">
        <v>0.77</v>
      </c>
    </row>
    <row r="17" spans="1:14" s="11" customFormat="1" x14ac:dyDescent="0.2">
      <c r="A17" s="29" t="s">
        <v>40</v>
      </c>
      <c r="B17" s="9">
        <v>2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45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58</v>
      </c>
      <c r="G28" s="17">
        <f>SUM(G14:G27)</f>
        <v>0</v>
      </c>
      <c r="H28" s="18"/>
      <c r="I28" s="17">
        <f>SUM(I14:I17)</f>
        <v>28</v>
      </c>
      <c r="J28" s="18"/>
      <c r="K28" s="17">
        <f>SUM(K14:K27)</f>
        <v>0</v>
      </c>
      <c r="L28" s="18"/>
      <c r="M28" s="23">
        <f>AVERAGE(M14:M27)</f>
        <v>53</v>
      </c>
      <c r="N28" s="19">
        <f>AVERAGE(N14:N27)</f>
        <v>0.69000000000000006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2">
      <c r="B34" s="36"/>
      <c r="C34" s="36"/>
      <c r="D34" s="36"/>
      <c r="G34" s="37"/>
      <c r="H34" s="37"/>
      <c r="I34" s="37"/>
      <c r="J34" s="37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">
        <v>36</v>
      </c>
      <c r="C37" s="31"/>
      <c r="D37" s="31"/>
      <c r="E37" s="13"/>
      <c r="F37" s="13"/>
      <c r="G37" s="31" t="s">
        <v>34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">
        <v>38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v>4</v>
      </c>
      <c r="F8"/>
      <c r="G8" s="4" t="s">
        <v>6</v>
      </c>
      <c r="H8" s="20">
        <v>3</v>
      </c>
      <c r="I8" s="43" t="s">
        <v>7</v>
      </c>
      <c r="J8" s="43"/>
      <c r="K8" s="43"/>
      <c r="L8" s="37" t="s">
        <v>43</v>
      </c>
      <c r="M8" s="37"/>
      <c r="N8" s="37"/>
    </row>
    <row r="10" spans="1:14" x14ac:dyDescent="0.2">
      <c r="A10" s="4" t="s">
        <v>8</v>
      </c>
      <c r="B10" s="37" t="str">
        <f>'1'!B10</f>
        <v>MCIA. CARLOS MANUEL MONTOYA NAFARRATE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x14ac:dyDescent="0.2">
      <c r="A14" s="29" t="s">
        <v>45</v>
      </c>
      <c r="B14" s="9">
        <v>3</v>
      </c>
      <c r="C14" s="21" t="s">
        <v>47</v>
      </c>
      <c r="D14" s="9" t="s">
        <v>42</v>
      </c>
      <c r="E14" s="9">
        <v>18</v>
      </c>
      <c r="F14" s="27">
        <v>13</v>
      </c>
      <c r="G14" s="9"/>
      <c r="H14" s="10"/>
      <c r="I14" s="27">
        <v>5</v>
      </c>
      <c r="J14" s="10"/>
      <c r="K14" s="9"/>
      <c r="L14" s="28">
        <v>0</v>
      </c>
      <c r="M14" s="9">
        <v>59</v>
      </c>
      <c r="N14" s="28">
        <v>0.72</v>
      </c>
    </row>
    <row r="15" spans="1:14" s="11" customFormat="1" x14ac:dyDescent="0.2">
      <c r="A15" s="29" t="s">
        <v>46</v>
      </c>
      <c r="B15" s="9">
        <v>3</v>
      </c>
      <c r="C15" s="21" t="s">
        <v>41</v>
      </c>
      <c r="D15" s="9" t="s">
        <v>42</v>
      </c>
      <c r="E15" s="9">
        <v>21</v>
      </c>
      <c r="F15" s="9">
        <v>11</v>
      </c>
      <c r="G15" s="9"/>
      <c r="H15" s="10"/>
      <c r="I15" s="9">
        <v>10</v>
      </c>
      <c r="J15" s="10"/>
      <c r="K15" s="9"/>
      <c r="L15" s="10">
        <v>0</v>
      </c>
      <c r="M15" s="9">
        <v>43</v>
      </c>
      <c r="N15" s="10">
        <v>0.52</v>
      </c>
    </row>
    <row r="16" spans="1:14" s="11" customFormat="1" x14ac:dyDescent="0.2">
      <c r="A16" s="29" t="s">
        <v>44</v>
      </c>
      <c r="B16" s="9">
        <v>3</v>
      </c>
      <c r="C16" s="21" t="s">
        <v>48</v>
      </c>
      <c r="D16" s="9" t="s">
        <v>33</v>
      </c>
      <c r="E16" s="9">
        <v>22</v>
      </c>
      <c r="F16" s="22">
        <v>12</v>
      </c>
      <c r="G16" s="22"/>
      <c r="H16" s="10"/>
      <c r="I16" s="9">
        <v>10</v>
      </c>
      <c r="J16" s="10"/>
      <c r="K16" s="9"/>
      <c r="L16" s="10">
        <f t="shared" ref="L16:L17" si="0">K16/E16</f>
        <v>0</v>
      </c>
      <c r="M16" s="22">
        <v>42</v>
      </c>
      <c r="N16" s="26">
        <v>0.55000000000000004</v>
      </c>
    </row>
    <row r="17" spans="1:14" s="11" customFormat="1" x14ac:dyDescent="0.2">
      <c r="A17" s="29" t="s">
        <v>40</v>
      </c>
      <c r="B17" s="9">
        <v>3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50</v>
      </c>
      <c r="N17" s="15">
        <v>0.6</v>
      </c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2">
      <c r="B34" s="36"/>
      <c r="C34" s="36"/>
      <c r="D34" s="36"/>
      <c r="G34" s="37"/>
      <c r="H34" s="37"/>
      <c r="I34" s="37"/>
      <c r="J34" s="37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">
        <v>36</v>
      </c>
      <c r="C37" s="31"/>
      <c r="D37" s="31"/>
      <c r="E37" s="13"/>
      <c r="F37" s="13"/>
      <c r="G37" s="31" t="s">
        <v>37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3" zoomScale="85" zoomScaleNormal="85" zoomScaleSheetLayoutView="100" workbookViewId="0">
      <selection activeCell="R30" sqref="R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">
        <v>38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v>4</v>
      </c>
      <c r="F8"/>
      <c r="G8" s="4" t="s">
        <v>6</v>
      </c>
      <c r="H8" s="20">
        <v>3</v>
      </c>
      <c r="I8" s="43" t="s">
        <v>7</v>
      </c>
      <c r="J8" s="43"/>
      <c r="K8" s="43"/>
      <c r="L8" s="37" t="s">
        <v>43</v>
      </c>
      <c r="M8" s="37"/>
      <c r="N8" s="37"/>
    </row>
    <row r="10" spans="1:14" x14ac:dyDescent="0.2">
      <c r="A10" s="4" t="s">
        <v>8</v>
      </c>
      <c r="B10" s="37" t="str">
        <f>'1'!B10</f>
        <v>MCIA. CARLOS MANUEL MONTOYA NAFARRATE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x14ac:dyDescent="0.2">
      <c r="A14" s="29" t="s">
        <v>45</v>
      </c>
      <c r="B14" s="9">
        <v>4</v>
      </c>
      <c r="C14" s="21" t="s">
        <v>47</v>
      </c>
      <c r="D14" s="9" t="s">
        <v>42</v>
      </c>
      <c r="E14" s="9">
        <v>18</v>
      </c>
      <c r="F14" s="27">
        <v>15</v>
      </c>
      <c r="G14" s="9"/>
      <c r="H14" s="10"/>
      <c r="I14" s="27">
        <v>3</v>
      </c>
      <c r="J14" s="10"/>
      <c r="K14" s="9"/>
      <c r="L14" s="28">
        <v>0</v>
      </c>
      <c r="M14" s="9">
        <v>82</v>
      </c>
      <c r="N14" s="28">
        <v>0.78</v>
      </c>
    </row>
    <row r="15" spans="1:14" s="11" customFormat="1" x14ac:dyDescent="0.2">
      <c r="A15" s="29" t="s">
        <v>45</v>
      </c>
      <c r="B15" s="9">
        <v>5</v>
      </c>
      <c r="C15" s="21" t="s">
        <v>47</v>
      </c>
      <c r="D15" s="9" t="s">
        <v>42</v>
      </c>
      <c r="E15" s="9">
        <v>18</v>
      </c>
      <c r="F15" s="27">
        <v>15</v>
      </c>
      <c r="G15" s="9"/>
      <c r="H15" s="10"/>
      <c r="I15" s="27">
        <v>3</v>
      </c>
      <c r="J15" s="10"/>
      <c r="K15" s="9"/>
      <c r="L15" s="28">
        <v>0</v>
      </c>
      <c r="M15" s="9">
        <v>73</v>
      </c>
      <c r="N15" s="28">
        <v>0.72</v>
      </c>
    </row>
    <row r="16" spans="1:14" s="11" customFormat="1" x14ac:dyDescent="0.2">
      <c r="A16" s="29" t="s">
        <v>46</v>
      </c>
      <c r="B16" s="9">
        <v>4</v>
      </c>
      <c r="C16" s="21" t="s">
        <v>41</v>
      </c>
      <c r="D16" s="9" t="s">
        <v>42</v>
      </c>
      <c r="E16" s="9">
        <v>21</v>
      </c>
      <c r="F16" s="9">
        <v>17</v>
      </c>
      <c r="G16" s="9"/>
      <c r="H16" s="10"/>
      <c r="I16" s="9">
        <v>4</v>
      </c>
      <c r="J16" s="10"/>
      <c r="K16" s="9"/>
      <c r="L16" s="10">
        <v>0</v>
      </c>
      <c r="M16" s="9">
        <v>71</v>
      </c>
      <c r="N16" s="10">
        <v>0.67</v>
      </c>
    </row>
    <row r="17" spans="1:14" s="11" customFormat="1" x14ac:dyDescent="0.2">
      <c r="A17" s="29" t="s">
        <v>46</v>
      </c>
      <c r="B17" s="9">
        <v>5</v>
      </c>
      <c r="C17" s="21" t="s">
        <v>41</v>
      </c>
      <c r="D17" s="9" t="s">
        <v>42</v>
      </c>
      <c r="E17" s="9">
        <v>21</v>
      </c>
      <c r="F17" s="9">
        <v>14</v>
      </c>
      <c r="G17" s="9"/>
      <c r="H17" s="10"/>
      <c r="I17" s="9">
        <v>7</v>
      </c>
      <c r="J17" s="10"/>
      <c r="K17" s="9"/>
      <c r="L17" s="10">
        <v>0</v>
      </c>
      <c r="M17" s="9">
        <v>55</v>
      </c>
      <c r="N17" s="10">
        <v>0.67</v>
      </c>
    </row>
    <row r="18" spans="1:14" s="11" customFormat="1" x14ac:dyDescent="0.2">
      <c r="A18" s="29" t="s">
        <v>44</v>
      </c>
      <c r="B18" s="9">
        <v>4</v>
      </c>
      <c r="C18" s="21" t="s">
        <v>48</v>
      </c>
      <c r="D18" s="9" t="s">
        <v>33</v>
      </c>
      <c r="E18" s="9">
        <v>22</v>
      </c>
      <c r="F18" s="22">
        <v>17</v>
      </c>
      <c r="G18" s="22"/>
      <c r="H18" s="10"/>
      <c r="I18" s="9">
        <v>5</v>
      </c>
      <c r="J18" s="10"/>
      <c r="K18" s="9"/>
      <c r="L18" s="10">
        <f t="shared" ref="L18" si="0">K18/E18</f>
        <v>0</v>
      </c>
      <c r="M18" s="22">
        <v>60</v>
      </c>
      <c r="N18" s="26">
        <v>0.77</v>
      </c>
    </row>
    <row r="19" spans="1:14" s="11" customFormat="1" x14ac:dyDescent="0.2">
      <c r="A19" s="29" t="s">
        <v>40</v>
      </c>
      <c r="B19" s="9">
        <v>4</v>
      </c>
      <c r="C19" s="21" t="s">
        <v>48</v>
      </c>
      <c r="D19" s="9" t="s">
        <v>33</v>
      </c>
      <c r="E19" s="9">
        <v>25</v>
      </c>
      <c r="F19" s="9">
        <v>17</v>
      </c>
      <c r="G19" s="9"/>
      <c r="H19" s="10"/>
      <c r="I19" s="9">
        <v>8</v>
      </c>
      <c r="J19" s="10"/>
      <c r="K19" s="9"/>
      <c r="L19" s="10">
        <f>K19/E19</f>
        <v>0</v>
      </c>
      <c r="M19" s="9">
        <v>60</v>
      </c>
      <c r="N19" s="15">
        <v>0.68</v>
      </c>
    </row>
    <row r="20" spans="1:14" s="11" customFormat="1" x14ac:dyDescent="0.2">
      <c r="A20" s="29" t="s">
        <v>40</v>
      </c>
      <c r="B20" s="9">
        <v>5</v>
      </c>
      <c r="C20" s="21" t="s">
        <v>48</v>
      </c>
      <c r="D20" s="9" t="s">
        <v>33</v>
      </c>
      <c r="E20" s="9">
        <v>25</v>
      </c>
      <c r="F20" s="9">
        <v>17</v>
      </c>
      <c r="G20" s="9"/>
      <c r="H20" s="10"/>
      <c r="I20" s="9">
        <v>8</v>
      </c>
      <c r="J20" s="10"/>
      <c r="K20" s="9"/>
      <c r="L20" s="10">
        <f>K20/E20</f>
        <v>0</v>
      </c>
      <c r="M20" s="9">
        <v>53</v>
      </c>
      <c r="N20" s="15">
        <v>0.68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150</v>
      </c>
      <c r="F28" s="17">
        <f>SUM(F14:F27)</f>
        <v>112</v>
      </c>
      <c r="G28" s="17"/>
      <c r="H28" s="18"/>
      <c r="I28" s="17">
        <f t="shared" ref="I28" si="1">(E28-SUM(F28:G28))-K28</f>
        <v>38</v>
      </c>
      <c r="J28" s="18"/>
      <c r="K28" s="17"/>
      <c r="L28" s="18"/>
      <c r="M28" s="23">
        <f>AVERAGE(M14:M27)</f>
        <v>64.857142857142861</v>
      </c>
      <c r="N28" s="19">
        <f>AVERAGE(N14:N27)</f>
        <v>0.71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2">
      <c r="B34" s="36"/>
      <c r="C34" s="36"/>
      <c r="D34" s="36"/>
      <c r="G34" s="37"/>
      <c r="H34" s="37"/>
      <c r="I34" s="37"/>
      <c r="J34" s="37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">
        <v>32</v>
      </c>
      <c r="C37" s="31"/>
      <c r="D37" s="31"/>
      <c r="E37" s="13"/>
      <c r="F37" s="13"/>
      <c r="G37" s="31" t="s">
        <v>37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2" zoomScaleNormal="10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FEB - JUN 2024</v>
      </c>
      <c r="M8" s="37"/>
      <c r="N8" s="37"/>
    </row>
    <row r="10" spans="1:14" x14ac:dyDescent="0.2">
      <c r="A10" s="4" t="s">
        <v>8</v>
      </c>
      <c r="B10" s="37" t="str">
        <f>'1'!B10</f>
        <v>MCIA. CARLOS MANUEL MONTOYA NAFARRATE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8" x14ac:dyDescent="0.2">
      <c r="A14" s="29" t="s">
        <v>45</v>
      </c>
      <c r="B14" s="25" t="s">
        <v>50</v>
      </c>
      <c r="C14" s="21" t="s">
        <v>47</v>
      </c>
      <c r="D14" s="9" t="s">
        <v>42</v>
      </c>
      <c r="E14" s="9">
        <v>18</v>
      </c>
      <c r="F14" s="27">
        <v>11</v>
      </c>
      <c r="G14" s="9">
        <v>4</v>
      </c>
      <c r="H14" s="10">
        <v>0.83</v>
      </c>
      <c r="I14" s="27">
        <v>3</v>
      </c>
      <c r="J14" s="10">
        <v>0.17</v>
      </c>
      <c r="K14" s="9">
        <v>0</v>
      </c>
      <c r="L14" s="28">
        <v>0</v>
      </c>
      <c r="M14" s="9">
        <v>71</v>
      </c>
      <c r="N14" s="28">
        <v>0.83</v>
      </c>
    </row>
    <row r="15" spans="1:14" s="11" customFormat="1" ht="24" x14ac:dyDescent="0.2">
      <c r="A15" s="29" t="s">
        <v>46</v>
      </c>
      <c r="B15" s="25" t="s">
        <v>50</v>
      </c>
      <c r="C15" s="21" t="s">
        <v>41</v>
      </c>
      <c r="D15" s="9" t="s">
        <v>42</v>
      </c>
      <c r="E15" s="9">
        <v>21</v>
      </c>
      <c r="F15" s="9">
        <v>7</v>
      </c>
      <c r="G15" s="9">
        <v>10</v>
      </c>
      <c r="H15" s="10">
        <v>0.81</v>
      </c>
      <c r="I15" s="9">
        <v>4</v>
      </c>
      <c r="J15" s="10">
        <v>0.19</v>
      </c>
      <c r="K15" s="9">
        <v>0</v>
      </c>
      <c r="L15" s="10">
        <v>0</v>
      </c>
      <c r="M15" s="9">
        <v>66</v>
      </c>
      <c r="N15" s="10">
        <v>0.81</v>
      </c>
    </row>
    <row r="16" spans="1:14" s="11" customFormat="1" ht="24" x14ac:dyDescent="0.2">
      <c r="A16" s="29" t="s">
        <v>44</v>
      </c>
      <c r="B16" s="25" t="s">
        <v>50</v>
      </c>
      <c r="C16" s="21" t="s">
        <v>48</v>
      </c>
      <c r="D16" s="9" t="s">
        <v>33</v>
      </c>
      <c r="E16" s="9">
        <v>22</v>
      </c>
      <c r="F16" s="22">
        <v>10</v>
      </c>
      <c r="G16" s="22">
        <v>7</v>
      </c>
      <c r="H16" s="10">
        <v>0.77</v>
      </c>
      <c r="I16" s="9">
        <v>5</v>
      </c>
      <c r="J16" s="10">
        <v>0.23</v>
      </c>
      <c r="K16" s="9">
        <v>0</v>
      </c>
      <c r="L16" s="10">
        <f t="shared" ref="L16:L17" si="0">K16/E16</f>
        <v>0</v>
      </c>
      <c r="M16" s="22">
        <v>61</v>
      </c>
      <c r="N16" s="26">
        <v>0.77</v>
      </c>
    </row>
    <row r="17" spans="1:14" s="11" customFormat="1" ht="24" x14ac:dyDescent="0.2">
      <c r="A17" s="29" t="s">
        <v>40</v>
      </c>
      <c r="B17" s="25" t="s">
        <v>50</v>
      </c>
      <c r="C17" s="21" t="s">
        <v>48</v>
      </c>
      <c r="D17" s="9" t="s">
        <v>33</v>
      </c>
      <c r="E17" s="9">
        <v>25</v>
      </c>
      <c r="F17" s="9">
        <v>11</v>
      </c>
      <c r="G17" s="9">
        <v>6</v>
      </c>
      <c r="H17" s="10">
        <v>0.68</v>
      </c>
      <c r="I17" s="9">
        <v>8</v>
      </c>
      <c r="J17" s="10">
        <v>0.32</v>
      </c>
      <c r="K17" s="9">
        <v>0</v>
      </c>
      <c r="L17" s="10">
        <f t="shared" si="0"/>
        <v>0</v>
      </c>
      <c r="M17" s="9">
        <v>55</v>
      </c>
      <c r="N17" s="15">
        <v>0.68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39</v>
      </c>
      <c r="G28" s="17">
        <f>SUM(G14:G27)</f>
        <v>27</v>
      </c>
      <c r="H28" s="24">
        <f>SUM(F28:G28)/E28</f>
        <v>0.76744186046511631</v>
      </c>
      <c r="I28" s="17">
        <f t="shared" ref="I28" si="1">(E28-SUM(F28:G28))-K28</f>
        <v>20</v>
      </c>
      <c r="J28" s="24">
        <f t="shared" ref="J28" si="2">I28/E28</f>
        <v>0.23255813953488372</v>
      </c>
      <c r="K28" s="17">
        <f>SUM(K14:K27)</f>
        <v>0</v>
      </c>
      <c r="L28" s="24">
        <f t="shared" ref="L28" si="3">K28/E28</f>
        <v>0</v>
      </c>
      <c r="M28" s="23">
        <f>AVERAGE(M14:M27)</f>
        <v>63.25</v>
      </c>
      <c r="N28" s="19">
        <f>AVERAGE(N14:N27)</f>
        <v>0.77250000000000008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2">
      <c r="B34" s="36"/>
      <c r="C34" s="36"/>
      <c r="D34" s="36"/>
      <c r="G34" s="37"/>
      <c r="H34" s="37"/>
      <c r="I34" s="37"/>
      <c r="J34" s="37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tr">
        <f>B10</f>
        <v>MCIA. CARLOS MANUEL MONTOYA NAFARRATE</v>
      </c>
      <c r="C37" s="31"/>
      <c r="D37" s="31"/>
      <c r="E37" s="13"/>
      <c r="F37" s="13"/>
      <c r="G37" s="31" t="s">
        <v>39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2024-06-18T21:38:54Z</dcterms:modified>
  <cp:category/>
  <cp:contentStatus/>
</cp:coreProperties>
</file>