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Laboratorio\Desktop\"/>
    </mc:Choice>
  </mc:AlternateContent>
  <bookViews>
    <workbookView xWindow="-120" yWindow="-120" windowWidth="20730" windowHeight="11160" activeTab="4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'1'!$A$1:$N$36</definedName>
    <definedName name="_xlnm.Print_Area" localSheetId="1">'2'!$A$1:$N$37</definedName>
    <definedName name="_xlnm.Print_Area" localSheetId="2">'3'!$A$1:$N$37</definedName>
    <definedName name="_xlnm.Print_Area" localSheetId="3">'4'!$A$1:$N$36</definedName>
    <definedName name="_xlnm.Print_Area" localSheetId="4">Final!$A$1:$N$36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7" i="25" l="1"/>
  <c r="D14" i="22" l="1"/>
  <c r="A14" i="24" l="1"/>
  <c r="C14" i="24"/>
  <c r="D14" i="24"/>
  <c r="E14" i="24"/>
  <c r="A15" i="24"/>
  <c r="C15" i="24"/>
  <c r="D15" i="24"/>
  <c r="E15" i="24"/>
  <c r="A16" i="24"/>
  <c r="C16" i="24"/>
  <c r="D16" i="24"/>
  <c r="E16" i="24"/>
  <c r="A17" i="24"/>
  <c r="C17" i="24"/>
  <c r="E17" i="24"/>
  <c r="A18" i="24"/>
  <c r="C18" i="24"/>
  <c r="E18" i="24"/>
  <c r="D18" i="23" l="1"/>
  <c r="D18" i="24" s="1"/>
  <c r="D17" i="23"/>
  <c r="D17" i="24" s="1"/>
  <c r="D16" i="23"/>
  <c r="D15" i="23"/>
  <c r="D14" i="23"/>
  <c r="D18" i="22" l="1"/>
  <c r="D17" i="22"/>
  <c r="D16" i="22"/>
  <c r="D15" i="22"/>
  <c r="E16" i="25" l="1"/>
  <c r="E17" i="25"/>
  <c r="E18" i="25"/>
  <c r="E19" i="25"/>
  <c r="E20" i="25"/>
  <c r="E21" i="25"/>
  <c r="E22" i="25"/>
  <c r="E23" i="25"/>
  <c r="E24" i="25"/>
  <c r="E25" i="25"/>
  <c r="E26" i="25"/>
  <c r="D26" i="25"/>
  <c r="D25" i="25"/>
  <c r="D24" i="25"/>
  <c r="D23" i="25"/>
  <c r="D22" i="25"/>
  <c r="D21" i="25"/>
  <c r="D20" i="25"/>
  <c r="D19" i="25"/>
  <c r="D18" i="25"/>
  <c r="D17" i="25"/>
  <c r="D16" i="25"/>
  <c r="C16" i="25"/>
  <c r="C17" i="25"/>
  <c r="C18" i="25"/>
  <c r="C19" i="25"/>
  <c r="C20" i="25"/>
  <c r="C21" i="25"/>
  <c r="C22" i="25"/>
  <c r="C23" i="25"/>
  <c r="C24" i="25"/>
  <c r="C25" i="25"/>
  <c r="C26" i="25"/>
  <c r="N27" i="25" l="1"/>
  <c r="M27" i="25"/>
  <c r="K27" i="25"/>
  <c r="G27" i="25"/>
  <c r="F27" i="25"/>
  <c r="I26" i="25"/>
  <c r="A26" i="25"/>
  <c r="I25" i="25"/>
  <c r="A25" i="25"/>
  <c r="I24" i="25"/>
  <c r="A24" i="25"/>
  <c r="I23" i="25"/>
  <c r="A23" i="25"/>
  <c r="I22" i="25"/>
  <c r="A22" i="25"/>
  <c r="I21" i="25"/>
  <c r="A21" i="25"/>
  <c r="A20" i="25"/>
  <c r="A19" i="25"/>
  <c r="A18" i="25"/>
  <c r="A17" i="25"/>
  <c r="A16" i="25"/>
  <c r="E15" i="25"/>
  <c r="I15" i="25" s="1"/>
  <c r="D15" i="25"/>
  <c r="C15" i="25"/>
  <c r="A15" i="25"/>
  <c r="E14" i="25"/>
  <c r="I14" i="25" s="1"/>
  <c r="J14" i="25" s="1"/>
  <c r="D14" i="25"/>
  <c r="C14" i="25"/>
  <c r="A14" i="25"/>
  <c r="B10" i="25"/>
  <c r="B36" i="25" s="1"/>
  <c r="L8" i="25"/>
  <c r="H8" i="25"/>
  <c r="E8" i="25"/>
  <c r="F27" i="24"/>
  <c r="B10" i="24"/>
  <c r="B36" i="24" s="1"/>
  <c r="L8" i="24"/>
  <c r="H8" i="24"/>
  <c r="E8" i="24"/>
  <c r="N28" i="23"/>
  <c r="M28" i="23"/>
  <c r="K28" i="23"/>
  <c r="B10" i="23"/>
  <c r="B37" i="23" s="1"/>
  <c r="L8" i="23"/>
  <c r="H8" i="23"/>
  <c r="E8" i="23"/>
  <c r="L15" i="22"/>
  <c r="L16" i="22"/>
  <c r="B10" i="22"/>
  <c r="B37" i="22" s="1"/>
  <c r="L8" i="22"/>
  <c r="H8" i="22"/>
  <c r="E8" i="22"/>
  <c r="N28" i="22"/>
  <c r="M28" i="22"/>
  <c r="K28" i="22"/>
  <c r="F28" i="22"/>
  <c r="N27" i="10"/>
  <c r="M27" i="10"/>
  <c r="K27" i="10"/>
  <c r="G27" i="10"/>
  <c r="F27" i="10"/>
  <c r="E27" i="10"/>
  <c r="L15" i="10"/>
  <c r="L14" i="10"/>
  <c r="L14" i="25" l="1"/>
  <c r="L15" i="25"/>
  <c r="H15" i="25"/>
  <c r="E27" i="25"/>
  <c r="E27" i="24"/>
  <c r="L14" i="23"/>
  <c r="L16" i="23"/>
  <c r="E28" i="23"/>
  <c r="L14" i="22"/>
  <c r="E28" i="22"/>
  <c r="I27" i="10"/>
  <c r="L27" i="10"/>
  <c r="I27" i="25" l="1"/>
  <c r="L27" i="25"/>
  <c r="H27" i="25"/>
  <c r="L27" i="24"/>
  <c r="L28" i="23"/>
  <c r="I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<sst xmlns="http://schemas.openxmlformats.org/spreadsheetml/2006/main" count="224" uniqueCount="53">
  <si>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</si>
  <si>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</si>
  <si>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</si>
  <si>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</si>
  <si>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</si>
  <si>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</si>
  <si>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</si>
  <si>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</si>
  <si>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</si>
  <si>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</si>
  <si>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</si>
  <si>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</si>
  <si>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</si>
  <si>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</si>
  <si>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</si>
  <si>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</si>
  <si>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</si>
  <si>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</si>
  <si>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</si>
  <si>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</si>
  <si>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</si>
  <si>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</si>
  <si>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</si>
  <si>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</si>
  <si>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</si>
  <si>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</si>
  <si>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</si>
  <si>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</si>
  <si>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</si>
  <si>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</si>
  <si>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</si>
  <si>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ING. ANGEL RODRIGUEZ RUIZ</t>
  </si>
  <si>
    <t>IEME</t>
  </si>
  <si>
    <t>JEFE DE CARRERA</t>
  </si>
  <si>
    <t>PROFESOR</t>
  </si>
  <si>
    <t>ELECTROMECANICA</t>
  </si>
  <si>
    <r>
      <rPr>
        <sz val="10"/>
        <color theme="1"/>
        <rFont val="Arial"/>
        <family val="2"/>
      </rPr>
      <t>ING.</t>
    </r>
    <r>
      <rPr>
        <b/>
        <sz val="10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ANGEL RODRIGUEZ RUIZ</t>
    </r>
  </si>
  <si>
    <t>M.I.I ESTEBAN DOMINGUEZ FISCAL</t>
  </si>
  <si>
    <t>III</t>
  </si>
  <si>
    <t>T</t>
  </si>
  <si>
    <t>ARRAS</t>
  </si>
  <si>
    <t>II</t>
  </si>
  <si>
    <t>MICROCONTROLADORES</t>
  </si>
  <si>
    <t>702-U</t>
  </si>
  <si>
    <t>ELECTRICIDAD Y MAGNETISMO</t>
  </si>
  <si>
    <t>202-A</t>
  </si>
  <si>
    <t>APLICACIONES INDUSTRIALES</t>
  </si>
  <si>
    <t>ELECTRICIDAD Y ELECTRONICA INDUSTRIAL</t>
  </si>
  <si>
    <t>201-B</t>
  </si>
  <si>
    <t>201-C</t>
  </si>
  <si>
    <t>FEBRERO-JUNIO-2024</t>
  </si>
  <si>
    <t>S/E</t>
  </si>
  <si>
    <t>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</si>
</sst>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6" fillId="0" borderId="2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638735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683559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6"/>
  <sheetViews>
    <sheetView topLeftCell="A4" zoomScale="89" zoomScaleNormal="89" zoomScaleSheetLayoutView="100" workbookViewId="0">
      <selection activeCell="C14" sqref="C14:C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0.85546875" style="1" customWidth="1"/>
    <col min="4" max="4" width="21.85546875" style="1" customWidth="1"/>
    <col min="5" max="5" width="9.42578125" style="1" customWidth="1"/>
    <col min="6" max="9" width="7.5703125" style="1" customWidth="1"/>
    <col min="10" max="10" width="17.57031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35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4" t="s">
        <v>4</v>
      </c>
      <c r="C8" s="34"/>
      <c r="D8" s="14" t="s">
        <v>5</v>
      </c>
      <c r="E8" s="5">
        <v>5</v>
      </c>
      <c r="G8" s="4" t="s">
        <v>6</v>
      </c>
      <c r="H8" s="5">
        <v>4</v>
      </c>
      <c r="I8" s="33" t="s">
        <v>7</v>
      </c>
      <c r="J8" s="33"/>
      <c r="K8" s="33"/>
      <c r="L8" s="34" t="s">
        <v>50</v>
      </c>
      <c r="M8" s="34"/>
      <c r="N8" s="34"/>
    </row>
    <row r="10" spans="1:14" x14ac:dyDescent="0.2">
      <c r="A10" s="4" t="s">
        <v>8</v>
      </c>
      <c r="B10" s="34" t="s">
        <v>31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8" t="s">
        <v>42</v>
      </c>
      <c r="B14" s="21" t="s">
        <v>21</v>
      </c>
      <c r="C14" s="21" t="s">
        <v>43</v>
      </c>
      <c r="D14" s="9" t="s">
        <v>32</v>
      </c>
      <c r="E14" s="9">
        <v>9</v>
      </c>
      <c r="F14" s="9">
        <v>9</v>
      </c>
      <c r="G14" s="9"/>
      <c r="H14" s="10"/>
      <c r="I14" s="9">
        <v>0</v>
      </c>
      <c r="J14" s="10"/>
      <c r="K14" s="9">
        <v>0</v>
      </c>
      <c r="L14" s="10">
        <f t="shared" ref="L14:L27" si="0">K14/E14</f>
        <v>0</v>
      </c>
      <c r="M14" s="9">
        <v>86</v>
      </c>
      <c r="N14" s="15">
        <v>0.28000000000000003</v>
      </c>
    </row>
    <row r="15" spans="1:14" s="11" customFormat="1" x14ac:dyDescent="0.2">
      <c r="A15" s="8" t="s">
        <v>44</v>
      </c>
      <c r="B15" s="21" t="s">
        <v>21</v>
      </c>
      <c r="C15" s="21" t="s">
        <v>45</v>
      </c>
      <c r="D15" s="9" t="s">
        <v>32</v>
      </c>
      <c r="E15" s="9">
        <v>29</v>
      </c>
      <c r="F15" s="9">
        <v>25</v>
      </c>
      <c r="G15" s="9"/>
      <c r="H15" s="10"/>
      <c r="I15" s="9">
        <v>0</v>
      </c>
      <c r="J15" s="10"/>
      <c r="K15" s="9">
        <v>0</v>
      </c>
      <c r="L15" s="10">
        <f t="shared" si="0"/>
        <v>0</v>
      </c>
      <c r="M15" s="9">
        <v>75</v>
      </c>
      <c r="N15" s="15">
        <v>0.63</v>
      </c>
    </row>
    <row r="16" spans="1:14" s="11" customFormat="1" x14ac:dyDescent="0.2">
      <c r="A16" s="8" t="s">
        <v>46</v>
      </c>
      <c r="B16" s="21" t="s">
        <v>21</v>
      </c>
      <c r="C16" s="21" t="s">
        <v>40</v>
      </c>
      <c r="D16" s="9" t="s">
        <v>32</v>
      </c>
      <c r="E16" s="9">
        <v>4</v>
      </c>
      <c r="F16" s="9">
        <v>4</v>
      </c>
      <c r="G16" s="9"/>
      <c r="H16" s="10"/>
      <c r="I16" s="9">
        <v>0</v>
      </c>
      <c r="J16" s="10"/>
      <c r="K16" s="9">
        <v>0</v>
      </c>
      <c r="L16" s="10">
        <v>0</v>
      </c>
      <c r="M16" s="9">
        <v>85</v>
      </c>
      <c r="N16" s="15">
        <v>0.85</v>
      </c>
    </row>
    <row r="17" spans="1:14" s="11" customFormat="1" ht="25.5" x14ac:dyDescent="0.2">
      <c r="A17" s="8" t="s">
        <v>47</v>
      </c>
      <c r="B17" s="21" t="s">
        <v>21</v>
      </c>
      <c r="C17" s="21" t="s">
        <v>48</v>
      </c>
      <c r="D17" s="9" t="s">
        <v>41</v>
      </c>
      <c r="E17" s="9">
        <v>22</v>
      </c>
      <c r="F17" s="9">
        <v>16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62</v>
      </c>
      <c r="N17" s="15">
        <v>0.45</v>
      </c>
    </row>
    <row r="18" spans="1:14" s="11" customFormat="1" ht="25.5" x14ac:dyDescent="0.2">
      <c r="A18" s="8" t="s">
        <v>47</v>
      </c>
      <c r="B18" s="21" t="s">
        <v>21</v>
      </c>
      <c r="C18" s="21" t="s">
        <v>49</v>
      </c>
      <c r="D18" s="9" t="s">
        <v>41</v>
      </c>
      <c r="E18" s="9">
        <v>16</v>
      </c>
      <c r="F18" s="9">
        <v>14</v>
      </c>
      <c r="G18" s="9"/>
      <c r="H18" s="10"/>
      <c r="I18" s="9">
        <v>0</v>
      </c>
      <c r="J18" s="10"/>
      <c r="K18" s="9">
        <v>0</v>
      </c>
      <c r="L18" s="10">
        <v>0</v>
      </c>
      <c r="M18" s="9">
        <v>76</v>
      </c>
      <c r="N18" s="15">
        <v>0.65</v>
      </c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ht="16.5" customHeigh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ht="13.5" thickBot="1" x14ac:dyDescent="0.25">
      <c r="A27" s="16" t="s">
        <v>24</v>
      </c>
      <c r="B27" s="17" t="s">
        <v>25</v>
      </c>
      <c r="C27" s="17" t="s">
        <v>25</v>
      </c>
      <c r="D27" s="17" t="s">
        <v>25</v>
      </c>
      <c r="E27" s="17">
        <f>SUM(E14:E26)</f>
        <v>80</v>
      </c>
      <c r="F27" s="17">
        <f>SUM(F14:F26)</f>
        <v>68</v>
      </c>
      <c r="G27" s="17">
        <f>SUM(G14:G26)</f>
        <v>0</v>
      </c>
      <c r="H27" s="18"/>
      <c r="I27" s="17">
        <f t="shared" ref="I27" si="1">(E27-SUM(F27:G27))-K27</f>
        <v>12</v>
      </c>
      <c r="J27" s="18"/>
      <c r="K27" s="17">
        <f>SUM(K14:K26)</f>
        <v>0</v>
      </c>
      <c r="L27" s="18">
        <f t="shared" si="0"/>
        <v>0</v>
      </c>
      <c r="M27" s="17">
        <f>AVERAGE(M14:M26)</f>
        <v>76.8</v>
      </c>
      <c r="N27" s="19">
        <f>AVERAGE(N14:N26)</f>
        <v>0.57199999999999995</v>
      </c>
    </row>
    <row r="29" spans="1:14" ht="120" customHeight="1" x14ac:dyDescent="0.2">
      <c r="A29" s="30" t="s">
        <v>26</v>
      </c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</row>
    <row r="31" spans="1:14" x14ac:dyDescent="0.2">
      <c r="A31" s="12"/>
    </row>
    <row r="32" spans="1:14" x14ac:dyDescent="0.2">
      <c r="B32" s="37" t="s">
        <v>34</v>
      </c>
      <c r="C32" s="37"/>
      <c r="D32" s="37"/>
      <c r="G32" s="22" t="s">
        <v>33</v>
      </c>
      <c r="H32" s="22"/>
      <c r="I32" s="22"/>
      <c r="J32" s="22"/>
    </row>
    <row r="33" spans="1:10" ht="62.25" customHeight="1" x14ac:dyDescent="0.2">
      <c r="B33" s="38"/>
      <c r="C33" s="38"/>
      <c r="D33" s="38"/>
      <c r="G33" s="34"/>
      <c r="H33" s="34"/>
      <c r="I33" s="34"/>
      <c r="J33" s="34"/>
    </row>
    <row r="34" spans="1:10" hidden="1" x14ac:dyDescent="0.2">
      <c r="A34" s="39" t="e">
        <v>#REF!</v>
      </c>
      <c r="B34" s="39"/>
      <c r="C34" s="6"/>
      <c r="E34" s="39"/>
      <c r="F34" s="39"/>
      <c r="G34" s="39"/>
      <c r="H34" s="39"/>
    </row>
    <row r="35" spans="1:10" hidden="1" x14ac:dyDescent="0.2"/>
    <row r="36" spans="1:10" ht="45" customHeight="1" x14ac:dyDescent="0.2">
      <c r="B36" s="40" t="s">
        <v>36</v>
      </c>
      <c r="C36" s="40"/>
      <c r="D36" s="40"/>
      <c r="E36" s="13"/>
      <c r="F36" s="13"/>
      <c r="G36" s="41" t="s">
        <v>37</v>
      </c>
      <c r="H36" s="40"/>
      <c r="I36" s="40"/>
      <c r="J36" s="40"/>
    </row>
  </sheetData>
  <mergeCells count="31">
    <mergeCell ref="A34:B34"/>
    <mergeCell ref="E34:H34"/>
    <mergeCell ref="B36:D36"/>
    <mergeCell ref="G36:J36"/>
    <mergeCell ref="K12:K13"/>
    <mergeCell ref="L12:L13"/>
    <mergeCell ref="B32:D32"/>
    <mergeCell ref="G32:J32"/>
    <mergeCell ref="B33:D33"/>
    <mergeCell ref="G33:J33"/>
    <mergeCell ref="M12:M13"/>
    <mergeCell ref="N12:N13"/>
    <mergeCell ref="A29:N29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4" zoomScale="87" zoomScaleNormal="87" zoomScaleSheetLayoutView="100" workbookViewId="0">
      <selection activeCell="A14" sqref="A14:A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9.285156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35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2</v>
      </c>
      <c r="C8" s="34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3" t="s">
        <v>7</v>
      </c>
      <c r="J8" s="33"/>
      <c r="K8" s="33"/>
      <c r="L8" s="34" t="str">
        <f>'1'!L8</f>
        <v>FEBRERO-JUNIO-2024</v>
      </c>
      <c r="M8" s="34"/>
      <c r="N8" s="34"/>
    </row>
    <row r="10" spans="1:14" x14ac:dyDescent="0.2">
      <c r="A10" s="4" t="s">
        <v>8</v>
      </c>
      <c r="B10" s="34" t="str">
        <f>'1'!B10</f>
        <v>ING. ANGEL RODRIGUEZ RUIZ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8" t="s">
        <v>42</v>
      </c>
      <c r="B14" s="9" t="s">
        <v>41</v>
      </c>
      <c r="C14" s="21" t="s">
        <v>43</v>
      </c>
      <c r="D14" s="9" t="str">
        <f>'1'!D14</f>
        <v>IEME</v>
      </c>
      <c r="E14" s="9">
        <v>9</v>
      </c>
      <c r="F14" s="9">
        <v>9</v>
      </c>
      <c r="G14" s="9"/>
      <c r="H14" s="10"/>
      <c r="I14" s="9">
        <v>0</v>
      </c>
      <c r="J14" s="10"/>
      <c r="K14" s="9">
        <v>0</v>
      </c>
      <c r="L14" s="10">
        <f t="shared" ref="L14:L28" si="0">K14/E14</f>
        <v>0</v>
      </c>
      <c r="M14" s="9">
        <v>90</v>
      </c>
      <c r="N14" s="15">
        <v>0.9</v>
      </c>
    </row>
    <row r="15" spans="1:14" s="11" customFormat="1" x14ac:dyDescent="0.2">
      <c r="A15" s="8" t="s">
        <v>44</v>
      </c>
      <c r="B15" s="9" t="s">
        <v>41</v>
      </c>
      <c r="C15" s="21" t="s">
        <v>45</v>
      </c>
      <c r="D15" s="9" t="str">
        <f>'1'!D15</f>
        <v>IEME</v>
      </c>
      <c r="E15" s="9">
        <v>16</v>
      </c>
      <c r="F15" s="9">
        <v>16</v>
      </c>
      <c r="G15" s="9"/>
      <c r="H15" s="10"/>
      <c r="I15" s="9">
        <v>0</v>
      </c>
      <c r="J15" s="10"/>
      <c r="K15" s="9">
        <v>0</v>
      </c>
      <c r="L15" s="10">
        <f t="shared" si="0"/>
        <v>0</v>
      </c>
      <c r="M15" s="9">
        <v>85</v>
      </c>
      <c r="N15" s="15">
        <v>0.72</v>
      </c>
    </row>
    <row r="16" spans="1:14" s="11" customFormat="1" x14ac:dyDescent="0.2">
      <c r="A16" s="8" t="s">
        <v>46</v>
      </c>
      <c r="B16" s="9" t="s">
        <v>41</v>
      </c>
      <c r="C16" s="21" t="s">
        <v>40</v>
      </c>
      <c r="D16" s="9" t="str">
        <f>'1'!D16</f>
        <v>IEME</v>
      </c>
      <c r="E16" s="9">
        <v>4</v>
      </c>
      <c r="F16" s="9">
        <v>4</v>
      </c>
      <c r="G16" s="9"/>
      <c r="H16" s="10"/>
      <c r="I16" s="9">
        <v>0</v>
      </c>
      <c r="J16" s="10"/>
      <c r="K16" s="9">
        <v>0</v>
      </c>
      <c r="L16" s="10">
        <f t="shared" si="0"/>
        <v>0</v>
      </c>
      <c r="M16" s="9">
        <v>90</v>
      </c>
      <c r="N16" s="15">
        <v>0.9</v>
      </c>
    </row>
    <row r="17" spans="1:14" s="11" customFormat="1" ht="25.5" x14ac:dyDescent="0.2">
      <c r="A17" s="8" t="s">
        <v>47</v>
      </c>
      <c r="B17" s="9" t="s">
        <v>41</v>
      </c>
      <c r="C17" s="21" t="s">
        <v>48</v>
      </c>
      <c r="D17" s="9" t="str">
        <f>'1'!D17</f>
        <v>II</v>
      </c>
      <c r="E17" s="9">
        <v>22</v>
      </c>
      <c r="F17" s="9">
        <v>18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70</v>
      </c>
      <c r="N17" s="15">
        <v>0.56999999999999995</v>
      </c>
    </row>
    <row r="18" spans="1:14" s="11" customFormat="1" ht="25.5" x14ac:dyDescent="0.2">
      <c r="A18" s="8" t="s">
        <v>47</v>
      </c>
      <c r="B18" s="9" t="s">
        <v>41</v>
      </c>
      <c r="C18" s="21" t="s">
        <v>49</v>
      </c>
      <c r="D18" s="9" t="str">
        <f>'1'!D18</f>
        <v>II</v>
      </c>
      <c r="E18" s="9">
        <v>16</v>
      </c>
      <c r="F18" s="9">
        <v>16</v>
      </c>
      <c r="G18" s="9"/>
      <c r="H18" s="10"/>
      <c r="I18" s="9">
        <v>0</v>
      </c>
      <c r="J18" s="10"/>
      <c r="K18" s="9">
        <v>0</v>
      </c>
      <c r="L18" s="10">
        <v>0</v>
      </c>
      <c r="M18" s="9">
        <v>85</v>
      </c>
      <c r="N18" s="15">
        <v>0.79</v>
      </c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67</v>
      </c>
      <c r="F28" s="17">
        <f>SUM(F14:F27)</f>
        <v>63</v>
      </c>
      <c r="G28" s="17"/>
      <c r="H28" s="18"/>
      <c r="I28" s="17">
        <f t="shared" ref="I28" si="1">(E28-SUM(F28:G28))-K28</f>
        <v>4</v>
      </c>
      <c r="J28" s="18"/>
      <c r="K28" s="17">
        <f>SUM(K14:K27)</f>
        <v>0</v>
      </c>
      <c r="L28" s="18">
        <f t="shared" si="0"/>
        <v>0</v>
      </c>
      <c r="M28" s="17">
        <f>AVERAGE(M14:M27)</f>
        <v>84</v>
      </c>
      <c r="N28" s="19">
        <f>AVERAGE(N14:N27)</f>
        <v>0.77600000000000002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34</v>
      </c>
      <c r="C33" s="37"/>
      <c r="D33" s="37"/>
      <c r="G33" s="22" t="s">
        <v>33</v>
      </c>
      <c r="H33" s="22"/>
      <c r="I33" s="22"/>
      <c r="J33" s="22"/>
    </row>
    <row r="34" spans="1:10" ht="62.25" customHeight="1" x14ac:dyDescent="0.2">
      <c r="B34" s="42"/>
      <c r="C34" s="42"/>
      <c r="D34" s="42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ING. ANGEL RODRIGUEZ RUIZ</v>
      </c>
      <c r="C37" s="40"/>
      <c r="D37" s="40"/>
      <c r="E37" s="13"/>
      <c r="F37" s="13"/>
      <c r="G37" s="40" t="s">
        <v>37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3" zoomScaleNormal="100" zoomScaleSheetLayoutView="100" workbookViewId="0">
      <selection activeCell="F15" sqref="F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35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3</v>
      </c>
      <c r="C8" s="34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3" t="s">
        <v>7</v>
      </c>
      <c r="J8" s="33"/>
      <c r="K8" s="33"/>
      <c r="L8" s="34" t="str">
        <f>'1'!L8</f>
        <v>FEBRERO-JUNIO-2024</v>
      </c>
      <c r="M8" s="34"/>
      <c r="N8" s="34"/>
    </row>
    <row r="10" spans="1:14" x14ac:dyDescent="0.2">
      <c r="A10" s="4" t="s">
        <v>8</v>
      </c>
      <c r="B10" s="34" t="str">
        <f>'1'!B10</f>
        <v>ING. ANGEL RODRIGUEZ RUIZ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8" t="s">
        <v>42</v>
      </c>
      <c r="B14" s="9" t="s">
        <v>38</v>
      </c>
      <c r="C14" s="21"/>
      <c r="D14" s="9" t="str">
        <f>'1'!D14</f>
        <v>IEME</v>
      </c>
      <c r="E14" s="9">
        <v>9</v>
      </c>
      <c r="F14" s="9">
        <v>9</v>
      </c>
      <c r="G14" s="9"/>
      <c r="H14" s="10"/>
      <c r="I14" s="9">
        <v>0</v>
      </c>
      <c r="J14" s="10"/>
      <c r="K14" s="9">
        <v>0</v>
      </c>
      <c r="L14" s="10">
        <f t="shared" ref="L14:L28" si="0">K14/E14</f>
        <v>0</v>
      </c>
      <c r="M14" s="9">
        <v>87</v>
      </c>
      <c r="N14" s="15">
        <v>0.19</v>
      </c>
    </row>
    <row r="15" spans="1:14" s="11" customFormat="1" x14ac:dyDescent="0.2">
      <c r="A15" s="8" t="s">
        <v>44</v>
      </c>
      <c r="B15" s="9" t="s">
        <v>38</v>
      </c>
      <c r="C15" s="21"/>
      <c r="D15" s="9" t="str">
        <f>'1'!D15</f>
        <v>IEME</v>
      </c>
      <c r="E15" s="9">
        <v>29</v>
      </c>
      <c r="F15" s="9">
        <v>27</v>
      </c>
      <c r="G15" s="9"/>
      <c r="H15" s="10"/>
      <c r="I15" s="9">
        <v>0</v>
      </c>
      <c r="J15" s="10"/>
      <c r="K15" s="9">
        <v>0</v>
      </c>
      <c r="L15" s="10">
        <v>0</v>
      </c>
      <c r="M15" s="9">
        <v>80</v>
      </c>
      <c r="N15" s="15">
        <v>0.77</v>
      </c>
    </row>
    <row r="16" spans="1:14" s="11" customFormat="1" x14ac:dyDescent="0.2">
      <c r="A16" s="8" t="s">
        <v>46</v>
      </c>
      <c r="B16" s="9" t="s">
        <v>38</v>
      </c>
      <c r="C16" s="21"/>
      <c r="D16" s="9" t="str">
        <f>'1'!D16</f>
        <v>IEME</v>
      </c>
      <c r="E16" s="9">
        <v>4</v>
      </c>
      <c r="F16" s="9">
        <v>4</v>
      </c>
      <c r="G16" s="9"/>
      <c r="H16" s="10"/>
      <c r="I16" s="9">
        <v>0</v>
      </c>
      <c r="J16" s="10"/>
      <c r="K16" s="9">
        <v>0</v>
      </c>
      <c r="L16" s="10">
        <f t="shared" si="0"/>
        <v>0</v>
      </c>
      <c r="M16" s="9">
        <v>87</v>
      </c>
      <c r="N16" s="15">
        <v>0.21</v>
      </c>
    </row>
    <row r="17" spans="1:14" s="11" customFormat="1" ht="25.5" x14ac:dyDescent="0.2">
      <c r="A17" s="8" t="s">
        <v>47</v>
      </c>
      <c r="B17" s="9" t="s">
        <v>38</v>
      </c>
      <c r="C17" s="21"/>
      <c r="D17" s="9" t="str">
        <f>'1'!D17</f>
        <v>II</v>
      </c>
      <c r="E17" s="9">
        <v>22</v>
      </c>
      <c r="F17" s="9">
        <v>19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75</v>
      </c>
      <c r="N17" s="15">
        <v>0.64</v>
      </c>
    </row>
    <row r="18" spans="1:14" s="11" customFormat="1" ht="25.5" x14ac:dyDescent="0.2">
      <c r="A18" s="8" t="s">
        <v>47</v>
      </c>
      <c r="B18" s="9" t="s">
        <v>38</v>
      </c>
      <c r="C18" s="9"/>
      <c r="D18" s="9" t="str">
        <f>'1'!D18</f>
        <v>II</v>
      </c>
      <c r="E18" s="9">
        <v>16</v>
      </c>
      <c r="F18" s="9">
        <v>16</v>
      </c>
      <c r="G18" s="9"/>
      <c r="H18" s="10"/>
      <c r="I18" s="9">
        <v>0</v>
      </c>
      <c r="J18" s="10"/>
      <c r="K18" s="9">
        <v>0</v>
      </c>
      <c r="L18" s="10">
        <v>0</v>
      </c>
      <c r="M18" s="9">
        <v>85</v>
      </c>
      <c r="N18" s="15">
        <v>0.05</v>
      </c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80</v>
      </c>
      <c r="F28" s="17">
        <v>66</v>
      </c>
      <c r="G28" s="17"/>
      <c r="H28" s="18"/>
      <c r="I28" s="17">
        <v>0</v>
      </c>
      <c r="J28" s="18"/>
      <c r="K28" s="17">
        <f>SUM(K14:K27)</f>
        <v>0</v>
      </c>
      <c r="L28" s="18">
        <f t="shared" si="0"/>
        <v>0</v>
      </c>
      <c r="M28" s="17">
        <f>AVERAGE(M14:M27)</f>
        <v>82.8</v>
      </c>
      <c r="N28" s="19">
        <f>AVERAGE(N14:N27)</f>
        <v>0.372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42"/>
      <c r="C34" s="42"/>
      <c r="D34" s="42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ING. ANGEL RODRIGUEZ RUIZ</v>
      </c>
      <c r="C37" s="40"/>
      <c r="D37" s="40"/>
      <c r="E37" s="13"/>
      <c r="F37" s="13"/>
      <c r="G37" s="40" t="s">
        <v>37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6"/>
  <sheetViews>
    <sheetView topLeftCell="A4" zoomScale="85" zoomScaleNormal="85" zoomScaleSheetLayoutView="100" workbookViewId="0">
      <selection activeCell="Q27" sqref="Q2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35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4</v>
      </c>
      <c r="C8" s="34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3" t="s">
        <v>7</v>
      </c>
      <c r="J8" s="33"/>
      <c r="K8" s="33"/>
      <c r="L8" s="34" t="str">
        <f>'1'!L8</f>
        <v>FEBRERO-JUNIO-2024</v>
      </c>
      <c r="M8" s="34"/>
      <c r="N8" s="34"/>
    </row>
    <row r="10" spans="1:14" x14ac:dyDescent="0.2">
      <c r="A10" s="4" t="s">
        <v>8</v>
      </c>
      <c r="B10" s="34" t="str">
        <f>'1'!B10</f>
        <v>ING. ANGEL RODRIGUEZ RUIZ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9" t="str">
        <f>'3'!A14</f>
        <v>MICROCONTROLADORES</v>
      </c>
      <c r="B14" s="9" t="s">
        <v>51</v>
      </c>
      <c r="C14" s="9">
        <f>'3'!C14</f>
        <v>0</v>
      </c>
      <c r="D14" s="9" t="str">
        <f>'3'!D14</f>
        <v>IEME</v>
      </c>
      <c r="E14" s="9">
        <f>'3'!E14</f>
        <v>9</v>
      </c>
      <c r="F14" s="9">
        <v>0</v>
      </c>
      <c r="G14" s="9">
        <v>0</v>
      </c>
      <c r="H14" s="10"/>
      <c r="I14" s="9">
        <v>0</v>
      </c>
      <c r="J14" s="10"/>
      <c r="K14" s="9">
        <v>0</v>
      </c>
      <c r="L14" s="10"/>
      <c r="M14" s="9">
        <v>0</v>
      </c>
      <c r="N14" s="15">
        <v>0</v>
      </c>
    </row>
    <row r="15" spans="1:14" s="11" customFormat="1" x14ac:dyDescent="0.2">
      <c r="A15" s="9" t="str">
        <f>'3'!A15</f>
        <v>ELECTRICIDAD Y MAGNETISMO</v>
      </c>
      <c r="B15" s="9" t="s">
        <v>52</v>
      </c>
      <c r="C15" s="9">
        <f>'3'!C15</f>
        <v>0</v>
      </c>
      <c r="D15" s="9" t="str">
        <f>'3'!D15</f>
        <v>IEME</v>
      </c>
      <c r="E15" s="9">
        <f>'3'!E15</f>
        <v>29</v>
      </c>
      <c r="F15" s="9">
        <v>27</v>
      </c>
      <c r="G15" s="9">
        <v>0</v>
      </c>
      <c r="H15" s="10"/>
      <c r="I15" s="9">
        <v>2</v>
      </c>
      <c r="J15" s="10"/>
      <c r="K15" s="9">
        <v>0</v>
      </c>
      <c r="L15" s="10"/>
      <c r="M15" s="9">
        <v>80</v>
      </c>
      <c r="N15" s="15">
        <v>0.6</v>
      </c>
    </row>
    <row r="16" spans="1:14" s="11" customFormat="1" x14ac:dyDescent="0.2">
      <c r="A16" s="9" t="str">
        <f>'3'!A16</f>
        <v>APLICACIONES INDUSTRIALES</v>
      </c>
      <c r="B16" s="9" t="s">
        <v>52</v>
      </c>
      <c r="C16" s="9">
        <f>'3'!C16</f>
        <v>0</v>
      </c>
      <c r="D16" s="9" t="str">
        <f>'3'!D16</f>
        <v>IEME</v>
      </c>
      <c r="E16" s="9">
        <f>'3'!E16</f>
        <v>4</v>
      </c>
      <c r="F16" s="9">
        <v>4</v>
      </c>
      <c r="G16" s="9">
        <v>0</v>
      </c>
      <c r="H16" s="10"/>
      <c r="I16" s="9">
        <v>0</v>
      </c>
      <c r="J16" s="10"/>
      <c r="K16" s="9">
        <v>0</v>
      </c>
      <c r="L16" s="10"/>
      <c r="M16" s="9">
        <v>87</v>
      </c>
      <c r="N16" s="15">
        <v>0.43</v>
      </c>
    </row>
    <row r="17" spans="1:14" s="11" customFormat="1" ht="25.5" x14ac:dyDescent="0.2">
      <c r="A17" s="9" t="str">
        <f>'3'!A17</f>
        <v>ELECTRICIDAD Y ELECTRONICA INDUSTRIAL</v>
      </c>
      <c r="B17" s="9" t="s">
        <v>51</v>
      </c>
      <c r="C17" s="9">
        <f>'3'!C17</f>
        <v>0</v>
      </c>
      <c r="D17" s="9" t="str">
        <f>'3'!D17</f>
        <v>II</v>
      </c>
      <c r="E17" s="9">
        <f>'3'!E17</f>
        <v>22</v>
      </c>
      <c r="F17" s="9"/>
      <c r="G17" s="9">
        <v>0</v>
      </c>
      <c r="H17" s="10"/>
      <c r="I17" s="9">
        <v>0</v>
      </c>
      <c r="J17" s="10"/>
      <c r="K17" s="9">
        <v>0</v>
      </c>
      <c r="L17" s="10"/>
      <c r="M17" s="9">
        <v>0</v>
      </c>
      <c r="N17" s="15">
        <v>0</v>
      </c>
    </row>
    <row r="18" spans="1:14" s="11" customFormat="1" ht="25.5" x14ac:dyDescent="0.2">
      <c r="A18" s="9" t="str">
        <f>'3'!A18</f>
        <v>ELECTRICIDAD Y ELECTRONICA INDUSTRIAL</v>
      </c>
      <c r="B18" s="9" t="s">
        <v>51</v>
      </c>
      <c r="C18" s="9">
        <f>'3'!C18</f>
        <v>0</v>
      </c>
      <c r="D18" s="9" t="str">
        <f>'3'!D18</f>
        <v>II</v>
      </c>
      <c r="E18" s="9">
        <f>'3'!E18</f>
        <v>16</v>
      </c>
      <c r="F18" s="9"/>
      <c r="G18" s="9">
        <v>0</v>
      </c>
      <c r="H18" s="10"/>
      <c r="I18" s="9">
        <v>0</v>
      </c>
      <c r="J18" s="10"/>
      <c r="K18" s="9">
        <v>0</v>
      </c>
      <c r="L18" s="10"/>
      <c r="M18" s="9">
        <v>0</v>
      </c>
      <c r="N18" s="15">
        <v>0</v>
      </c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ht="16.5" customHeigh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ht="13.5" thickBot="1" x14ac:dyDescent="0.25">
      <c r="A27" s="16" t="s">
        <v>24</v>
      </c>
      <c r="B27" s="17" t="s">
        <v>25</v>
      </c>
      <c r="C27" s="17" t="s">
        <v>25</v>
      </c>
      <c r="D27" s="17" t="s">
        <v>25</v>
      </c>
      <c r="E27" s="17">
        <f>SUM(E14:E26)</f>
        <v>80</v>
      </c>
      <c r="F27" s="17">
        <f>SUM(F14:F26)</f>
        <v>31</v>
      </c>
      <c r="G27" s="17">
        <v>0</v>
      </c>
      <c r="H27" s="18">
        <v>1</v>
      </c>
      <c r="I27" s="17">
        <v>0</v>
      </c>
      <c r="J27" s="18">
        <v>0</v>
      </c>
      <c r="K27" s="17">
        <v>0</v>
      </c>
      <c r="L27" s="18">
        <f t="shared" ref="L27" si="0">K27/E27</f>
        <v>0</v>
      </c>
      <c r="M27" s="17">
        <v>88.4</v>
      </c>
      <c r="N27" s="19">
        <v>0.39400000000000002</v>
      </c>
    </row>
    <row r="29" spans="1:14" ht="120" customHeight="1" x14ac:dyDescent="0.2">
      <c r="A29" s="30" t="s">
        <v>26</v>
      </c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</row>
    <row r="31" spans="1:14" x14ac:dyDescent="0.2">
      <c r="A31" s="12"/>
    </row>
    <row r="32" spans="1:14" x14ac:dyDescent="0.2">
      <c r="B32" s="37" t="s">
        <v>27</v>
      </c>
      <c r="C32" s="37"/>
      <c r="D32" s="37"/>
      <c r="G32" s="22" t="s">
        <v>28</v>
      </c>
      <c r="H32" s="22"/>
      <c r="I32" s="22"/>
      <c r="J32" s="22"/>
    </row>
    <row r="33" spans="1:10" ht="62.25" customHeight="1" x14ac:dyDescent="0.2">
      <c r="B33" s="42"/>
      <c r="C33" s="42"/>
      <c r="D33" s="42"/>
      <c r="G33" s="34"/>
      <c r="H33" s="34"/>
      <c r="I33" s="34"/>
      <c r="J33" s="34"/>
    </row>
    <row r="34" spans="1:10" hidden="1" x14ac:dyDescent="0.2">
      <c r="A34" s="39" t="e">
        <v>#REF!</v>
      </c>
      <c r="B34" s="39"/>
      <c r="C34" s="6"/>
      <c r="E34" s="39"/>
      <c r="F34" s="39"/>
      <c r="G34" s="39"/>
      <c r="H34" s="39"/>
    </row>
    <row r="35" spans="1:10" hidden="1" x14ac:dyDescent="0.2"/>
    <row r="36" spans="1:10" ht="45" customHeight="1" x14ac:dyDescent="0.2">
      <c r="B36" s="40" t="str">
        <f>B10</f>
        <v>ING. ANGEL RODRIGUEZ RUIZ</v>
      </c>
      <c r="C36" s="40"/>
      <c r="D36" s="40"/>
      <c r="E36" s="13"/>
      <c r="F36" s="13"/>
      <c r="G36" s="40" t="s">
        <v>37</v>
      </c>
      <c r="H36" s="40"/>
      <c r="I36" s="40"/>
      <c r="J36" s="40"/>
    </row>
  </sheetData>
  <mergeCells count="31">
    <mergeCell ref="A34:B34"/>
    <mergeCell ref="E34:H34"/>
    <mergeCell ref="B36:D36"/>
    <mergeCell ref="G36:J36"/>
    <mergeCell ref="M12:M13"/>
    <mergeCell ref="N12:N13"/>
    <mergeCell ref="A29:N29"/>
    <mergeCell ref="B33:D33"/>
    <mergeCell ref="G33:J33"/>
    <mergeCell ref="B32:D32"/>
    <mergeCell ref="G32:J32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6"/>
  <sheetViews>
    <sheetView tabSelected="1" topLeftCell="A4" zoomScale="85" zoomScaleNormal="85" zoomScaleSheetLayoutView="100" workbookViewId="0">
      <selection activeCell="G19" sqref="G1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8.710937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35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 t="s">
        <v>29</v>
      </c>
      <c r="C8" s="34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3" t="s">
        <v>7</v>
      </c>
      <c r="J8" s="33"/>
      <c r="K8" s="33"/>
      <c r="L8" s="34" t="str">
        <f>'1'!L8</f>
        <v>FEBRERO-JUNIO-2024</v>
      </c>
      <c r="M8" s="34"/>
      <c r="N8" s="34"/>
    </row>
    <row r="10" spans="1:14" x14ac:dyDescent="0.2">
      <c r="A10" s="4" t="s">
        <v>8</v>
      </c>
      <c r="B10" s="34" t="str">
        <f>'1'!B10</f>
        <v>ING. ANGEL RODRIGUEZ RUIZ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9" t="str">
        <f>'1'!A14</f>
        <v>MICROCONTROLADORES</v>
      </c>
      <c r="B14" s="9" t="s">
        <v>39</v>
      </c>
      <c r="C14" s="9" t="str">
        <f>'1'!C14</f>
        <v>702-U</v>
      </c>
      <c r="D14" s="9" t="str">
        <f>'1'!D14</f>
        <v>IEME</v>
      </c>
      <c r="E14" s="9">
        <f>'1'!E14</f>
        <v>9</v>
      </c>
      <c r="F14" s="9">
        <v>9</v>
      </c>
      <c r="G14" s="9">
        <v>0</v>
      </c>
      <c r="H14" s="10">
        <v>1</v>
      </c>
      <c r="I14" s="9">
        <f t="shared" ref="I14:I27" si="0">(E14-SUM(F14:G14))-K14</f>
        <v>0</v>
      </c>
      <c r="J14" s="10">
        <f t="shared" ref="J14" si="1">I14/E14</f>
        <v>0</v>
      </c>
      <c r="K14" s="9">
        <v>0</v>
      </c>
      <c r="L14" s="10">
        <f t="shared" ref="L14:L27" si="2">K14/E14</f>
        <v>0</v>
      </c>
      <c r="M14" s="9">
        <v>89</v>
      </c>
      <c r="N14" s="15">
        <v>0.19</v>
      </c>
    </row>
    <row r="15" spans="1:14" s="11" customFormat="1" x14ac:dyDescent="0.2">
      <c r="A15" s="9" t="str">
        <f>'1'!A15</f>
        <v>ELECTRICIDAD Y MAGNETISMO</v>
      </c>
      <c r="B15" s="9" t="s">
        <v>39</v>
      </c>
      <c r="C15" s="9" t="str">
        <f>'1'!C15</f>
        <v>202-A</v>
      </c>
      <c r="D15" s="9" t="str">
        <f>'1'!D15</f>
        <v>IEME</v>
      </c>
      <c r="E15" s="9">
        <f>'1'!E15</f>
        <v>29</v>
      </c>
      <c r="F15" s="9">
        <v>27</v>
      </c>
      <c r="G15" s="9">
        <v>2</v>
      </c>
      <c r="H15" s="10">
        <f t="shared" ref="H15" si="3">F15/E15</f>
        <v>0.93103448275862066</v>
      </c>
      <c r="I15" s="9">
        <f t="shared" si="0"/>
        <v>0</v>
      </c>
      <c r="J15" s="10">
        <v>7.0000000000000007E-2</v>
      </c>
      <c r="K15" s="9">
        <v>0</v>
      </c>
      <c r="L15" s="10">
        <f t="shared" si="2"/>
        <v>0</v>
      </c>
      <c r="M15" s="9">
        <v>81</v>
      </c>
      <c r="N15" s="15">
        <v>0.75</v>
      </c>
    </row>
    <row r="16" spans="1:14" s="11" customFormat="1" x14ac:dyDescent="0.2">
      <c r="A16" s="9" t="str">
        <f>'1'!A16</f>
        <v>APLICACIONES INDUSTRIALES</v>
      </c>
      <c r="B16" s="9" t="s">
        <v>39</v>
      </c>
      <c r="C16" s="9" t="str">
        <f>'1'!C16</f>
        <v>ARRAS</v>
      </c>
      <c r="D16" s="9" t="str">
        <f>'1'!D16</f>
        <v>IEME</v>
      </c>
      <c r="E16" s="9">
        <f>'1'!E16</f>
        <v>4</v>
      </c>
      <c r="F16" s="9">
        <v>4</v>
      </c>
      <c r="G16" s="9">
        <v>0</v>
      </c>
      <c r="H16" s="10">
        <v>1</v>
      </c>
      <c r="I16" s="9">
        <v>0</v>
      </c>
      <c r="J16" s="10">
        <v>0</v>
      </c>
      <c r="K16" s="9">
        <v>0</v>
      </c>
      <c r="L16" s="10">
        <v>0</v>
      </c>
      <c r="M16" s="9">
        <v>88</v>
      </c>
      <c r="N16" s="15">
        <v>0.44</v>
      </c>
    </row>
    <row r="17" spans="1:14" s="11" customFormat="1" ht="25.5" x14ac:dyDescent="0.2">
      <c r="A17" s="9" t="str">
        <f>'1'!A17</f>
        <v>ELECTRICIDAD Y ELECTRONICA INDUSTRIAL</v>
      </c>
      <c r="B17" s="9" t="s">
        <v>39</v>
      </c>
      <c r="C17" s="9" t="str">
        <f>'1'!C17</f>
        <v>201-B</v>
      </c>
      <c r="D17" s="9" t="str">
        <f>'1'!D17</f>
        <v>II</v>
      </c>
      <c r="E17" s="9">
        <f>'1'!E17</f>
        <v>22</v>
      </c>
      <c r="F17" s="9">
        <v>16</v>
      </c>
      <c r="G17" s="9">
        <v>3</v>
      </c>
      <c r="H17" s="10">
        <v>0.86</v>
      </c>
      <c r="I17" s="9">
        <v>3</v>
      </c>
      <c r="J17" s="10">
        <v>0.14000000000000001</v>
      </c>
      <c r="K17" s="9">
        <v>0</v>
      </c>
      <c r="L17" s="10">
        <v>0</v>
      </c>
      <c r="M17" s="9">
        <v>77</v>
      </c>
      <c r="N17" s="15">
        <v>0.65</v>
      </c>
    </row>
    <row r="18" spans="1:14" s="11" customFormat="1" ht="25.5" x14ac:dyDescent="0.2">
      <c r="A18" s="9" t="str">
        <f>'1'!A18</f>
        <v>ELECTRICIDAD Y ELECTRONICA INDUSTRIAL</v>
      </c>
      <c r="B18" s="9" t="s">
        <v>39</v>
      </c>
      <c r="C18" s="9" t="str">
        <f>'1'!C18</f>
        <v>201-C</v>
      </c>
      <c r="D18" s="9" t="str">
        <f>'1'!D18</f>
        <v>II</v>
      </c>
      <c r="E18" s="9">
        <f>'1'!E18</f>
        <v>16</v>
      </c>
      <c r="F18" s="9">
        <v>14</v>
      </c>
      <c r="G18" s="9">
        <v>2</v>
      </c>
      <c r="H18" s="10">
        <v>1</v>
      </c>
      <c r="I18" s="9">
        <v>0</v>
      </c>
      <c r="J18" s="10">
        <v>0</v>
      </c>
      <c r="K18" s="9">
        <v>0</v>
      </c>
      <c r="L18" s="10">
        <v>0</v>
      </c>
      <c r="M18" s="9">
        <v>87</v>
      </c>
      <c r="N18" s="15">
        <v>0.81</v>
      </c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/>
      <c r="I19" s="9">
        <v>0</v>
      </c>
      <c r="J19" s="10"/>
      <c r="K19" s="9"/>
      <c r="L19" s="10"/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/>
      <c r="I20" s="9">
        <v>0</v>
      </c>
      <c r="J20" s="10"/>
      <c r="K20" s="9"/>
      <c r="L20" s="10"/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ht="16.5" customHeigh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ht="13.5" thickBot="1" x14ac:dyDescent="0.25">
      <c r="A27" s="16" t="s">
        <v>24</v>
      </c>
      <c r="B27" s="17">
        <f>-E30</f>
        <v>0</v>
      </c>
      <c r="C27" s="17" t="s">
        <v>25</v>
      </c>
      <c r="D27" s="17" t="s">
        <v>25</v>
      </c>
      <c r="E27" s="17">
        <f>SUM(E14:E26)</f>
        <v>80</v>
      </c>
      <c r="F27" s="17">
        <f>SUM(F14:F26)</f>
        <v>70</v>
      </c>
      <c r="G27" s="17">
        <f>SUM(G14:G26)</f>
        <v>7</v>
      </c>
      <c r="H27" s="18">
        <f>SUM(F27:G27)/E27</f>
        <v>0.96250000000000002</v>
      </c>
      <c r="I27" s="17">
        <f t="shared" si="0"/>
        <v>3</v>
      </c>
      <c r="J27" s="18">
        <v>0</v>
      </c>
      <c r="K27" s="17">
        <f>SUM(K14:K26)</f>
        <v>0</v>
      </c>
      <c r="L27" s="18">
        <f t="shared" si="2"/>
        <v>0</v>
      </c>
      <c r="M27" s="17">
        <f>AVERAGE(M14:M26)</f>
        <v>84.4</v>
      </c>
      <c r="N27" s="19">
        <f>AVERAGE(N14:N26)</f>
        <v>0.56799999999999995</v>
      </c>
    </row>
    <row r="29" spans="1:14" ht="120" customHeight="1" x14ac:dyDescent="0.2">
      <c r="A29" s="30" t="s">
        <v>26</v>
      </c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</row>
    <row r="31" spans="1:14" x14ac:dyDescent="0.2">
      <c r="A31" s="12"/>
    </row>
    <row r="32" spans="1:14" x14ac:dyDescent="0.2">
      <c r="B32" s="37" t="s">
        <v>27</v>
      </c>
      <c r="C32" s="37"/>
      <c r="D32" s="37"/>
      <c r="G32" s="22" t="s">
        <v>28</v>
      </c>
      <c r="H32" s="22"/>
      <c r="I32" s="22"/>
      <c r="J32" s="22"/>
    </row>
    <row r="33" spans="1:10" ht="62.25" customHeight="1" x14ac:dyDescent="0.2">
      <c r="B33" s="42"/>
      <c r="C33" s="42"/>
      <c r="D33" s="42"/>
      <c r="G33" s="34"/>
      <c r="H33" s="34"/>
      <c r="I33" s="34"/>
      <c r="J33" s="34"/>
    </row>
    <row r="34" spans="1:10" hidden="1" x14ac:dyDescent="0.2">
      <c r="A34" s="39" t="e">
        <v>#REF!</v>
      </c>
      <c r="B34" s="39"/>
      <c r="C34" s="6"/>
      <c r="E34" s="39"/>
      <c r="F34" s="39"/>
      <c r="G34" s="39"/>
      <c r="H34" s="39"/>
    </row>
    <row r="35" spans="1:10" hidden="1" x14ac:dyDescent="0.2"/>
    <row r="36" spans="1:10" ht="45" customHeight="1" x14ac:dyDescent="0.2">
      <c r="B36" s="40" t="str">
        <f>B10</f>
        <v>ING. ANGEL RODRIGUEZ RUIZ</v>
      </c>
      <c r="C36" s="40"/>
      <c r="D36" s="40"/>
      <c r="E36" s="13"/>
      <c r="F36" s="13"/>
      <c r="G36" s="40" t="s">
        <v>37</v>
      </c>
      <c r="H36" s="40"/>
      <c r="I36" s="40"/>
      <c r="J36" s="40"/>
    </row>
  </sheetData>
  <mergeCells count="31">
    <mergeCell ref="A34:B34"/>
    <mergeCell ref="E34:H34"/>
    <mergeCell ref="B36:D36"/>
    <mergeCell ref="G36:J36"/>
    <mergeCell ref="M12:M13"/>
    <mergeCell ref="N12:N13"/>
    <mergeCell ref="A29:N29"/>
    <mergeCell ref="B33:D33"/>
    <mergeCell ref="G33:J33"/>
    <mergeCell ref="B32:D32"/>
    <mergeCell ref="G32:J32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Laboratorio</cp:lastModifiedBy>
  <cp:revision/>
  <cp:lastPrinted>2022-10-06T09:40:52Z</cp:lastPrinted>
  <dcterms:created xsi:type="dcterms:W3CDTF">2021-11-22T14:45:25Z</dcterms:created>
  <dcterms:modified xsi:type="dcterms:W3CDTF">2024-06-12T21:34:38Z</dcterms:modified>
  <cp:category/>
  <cp:contentStatus/>
</cp:coreProperties>
</file>