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veli\Desktop\PlaneaInstrumFebreroJunio 2024\"/>
    </mc:Choice>
  </mc:AlternateContent>
  <xr:revisionPtr revIDLastSave="0" documentId="13_ncr:1_{22F10E3E-6C3C-42DF-B6B6-09068C9BED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24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7" i="25"/>
  <c r="I17" i="25" s="1"/>
  <c r="J17" i="25" s="1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31" i="24"/>
  <c r="M31" i="24"/>
  <c r="K31" i="24"/>
  <c r="G31" i="24"/>
  <c r="F31" i="24"/>
  <c r="E30" i="24"/>
  <c r="I30" i="24" s="1"/>
  <c r="J30" i="24" s="1"/>
  <c r="D30" i="24"/>
  <c r="C30" i="24"/>
  <c r="A30" i="24"/>
  <c r="E29" i="24"/>
  <c r="I29" i="24" s="1"/>
  <c r="J29" i="24" s="1"/>
  <c r="D29" i="24"/>
  <c r="C29" i="24"/>
  <c r="A29" i="24"/>
  <c r="E28" i="24"/>
  <c r="I28" i="24" s="1"/>
  <c r="J28" i="24" s="1"/>
  <c r="D28" i="24"/>
  <c r="C28" i="24"/>
  <c r="A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C23" i="24"/>
  <c r="E22" i="24"/>
  <c r="I22" i="24" s="1"/>
  <c r="J22" i="24" s="1"/>
  <c r="D22" i="24"/>
  <c r="C22" i="24"/>
  <c r="A22" i="24"/>
  <c r="D20" i="24"/>
  <c r="I18" i="24"/>
  <c r="D18" i="24"/>
  <c r="C18" i="24"/>
  <c r="E16" i="24"/>
  <c r="I16" i="24" s="1"/>
  <c r="D16" i="24"/>
  <c r="C16" i="24"/>
  <c r="A16" i="24"/>
  <c r="E14" i="24"/>
  <c r="I14" i="24" s="1"/>
  <c r="D14" i="24"/>
  <c r="C14" i="24"/>
  <c r="A14" i="24"/>
  <c r="B10" i="24"/>
  <c r="B40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8" i="24"/>
  <c r="L20" i="24"/>
  <c r="L22" i="24"/>
  <c r="L23" i="24"/>
  <c r="L24" i="24"/>
  <c r="L25" i="24"/>
  <c r="L26" i="24"/>
  <c r="L27" i="24"/>
  <c r="L28" i="24"/>
  <c r="L29" i="24"/>
  <c r="L30" i="24"/>
  <c r="H22" i="24"/>
  <c r="H23" i="24"/>
  <c r="H24" i="24"/>
  <c r="H25" i="24"/>
  <c r="H26" i="24"/>
  <c r="H27" i="24"/>
  <c r="H28" i="24"/>
  <c r="H29" i="24"/>
  <c r="H30" i="24"/>
  <c r="E31" i="24"/>
  <c r="L14" i="23"/>
  <c r="L15" i="23"/>
  <c r="L16" i="23"/>
  <c r="L17" i="23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H22" i="22"/>
  <c r="H26" i="22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31" i="24"/>
  <c r="J31" i="24" s="1"/>
  <c r="L31" i="24"/>
  <c r="H31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<sst xmlns="http://schemas.openxmlformats.org/spreadsheetml/2006/main" count="225" uniqueCount="59">
  <si>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</si>
  <si>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</si>
  <si>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</si>
  <si>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</si>
  <si>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</si>
  <si>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</si>
  <si>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</si>
  <si>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</si>
  <si>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</si>
  <si>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</si>
  <si>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</si>
  <si>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</si>
  <si>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</si>
  <si>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</si>
  <si>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</si>
  <si>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</si>
  <si>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</si>
  <si>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</si>
  <si>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</si>
  <si>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</si>
  <si>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</si>
  <si>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</si>
  <si>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</si>
  <si>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</si>
  <si>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</si>
  <si>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</si>
  <si>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</si>
  <si>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</si>
  <si>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</si>
  <si>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</si>
  <si>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</si>
  <si>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</si>
  <si>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Avelino Dominguez Rodriguez</t>
  </si>
  <si>
    <t>Jessica A. Reyes Larios</t>
  </si>
  <si>
    <t>IAMB</t>
  </si>
  <si>
    <t>II</t>
  </si>
  <si>
    <t>III</t>
  </si>
  <si>
    <t>IV</t>
  </si>
  <si>
    <t>V</t>
  </si>
  <si>
    <t>FIN</t>
  </si>
  <si>
    <t>Termodinámica</t>
  </si>
  <si>
    <t>Fundamentos de aguas residuales</t>
  </si>
  <si>
    <t>Fundamentos de Quimica</t>
  </si>
  <si>
    <t>506A</t>
  </si>
  <si>
    <t>107A</t>
  </si>
  <si>
    <t>IGEM</t>
  </si>
  <si>
    <t>me</t>
  </si>
  <si>
    <t>Mecanica de fluidos</t>
  </si>
  <si>
    <t>VI</t>
  </si>
  <si>
    <t>306A</t>
  </si>
  <si>
    <t>feb 2024-jun 2024</t>
  </si>
  <si>
    <t>Algebra Lineal</t>
  </si>
  <si>
    <t>Calculo Integral</t>
  </si>
  <si>
    <t>Fisica</t>
  </si>
  <si>
    <t>Fisicoquimica I</t>
  </si>
  <si>
    <t>Balance de materia y energia</t>
  </si>
  <si>
    <t>406A</t>
  </si>
  <si>
    <t>206A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</si>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</sst>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B19" sqref="B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2</v>
      </c>
      <c r="G8" s="4" t="s">
        <v>6</v>
      </c>
      <c r="H8" s="5">
        <v>5</v>
      </c>
      <c r="I8" s="33" t="s">
        <v>7</v>
      </c>
      <c r="J8" s="33"/>
      <c r="K8" s="33"/>
      <c r="L8" s="34" t="s">
        <v>50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51</v>
      </c>
      <c r="B14" s="9" t="s">
        <v>21</v>
      </c>
      <c r="C14" s="9" t="s">
        <v>57</v>
      </c>
      <c r="D14" s="9" t="s">
        <v>34</v>
      </c>
      <c r="E14" s="9">
        <v>30</v>
      </c>
      <c r="F14" s="9">
        <v>24</v>
      </c>
      <c r="G14" s="9"/>
      <c r="H14" s="10">
        <f t="shared" ref="H14:H27" si="0">F14/E14</f>
        <v>0.8</v>
      </c>
      <c r="I14" s="9">
        <f t="shared" ref="I14:I28" si="1">(E14-SUM(F14:G14))-K14</f>
        <v>6</v>
      </c>
      <c r="J14" s="10">
        <f t="shared" ref="J14:J28" si="2">I14/E14</f>
        <v>0.2</v>
      </c>
      <c r="K14" s="9">
        <v>0</v>
      </c>
      <c r="L14" s="10">
        <f t="shared" ref="L14:L28" si="3">K14/E14</f>
        <v>0</v>
      </c>
      <c r="M14" s="21">
        <v>74</v>
      </c>
      <c r="N14" s="15">
        <v>0.26</v>
      </c>
    </row>
    <row r="15" spans="1:14" s="11" customFormat="1" x14ac:dyDescent="0.2">
      <c r="A15" s="8" t="s">
        <v>52</v>
      </c>
      <c r="B15" s="9" t="s">
        <v>21</v>
      </c>
      <c r="C15" s="9" t="s">
        <v>57</v>
      </c>
      <c r="D15" s="9" t="s">
        <v>34</v>
      </c>
      <c r="E15" s="9">
        <v>26</v>
      </c>
      <c r="F15" s="9">
        <v>22</v>
      </c>
      <c r="G15" s="9"/>
      <c r="H15" s="10">
        <f t="shared" si="0"/>
        <v>0.84615384615384615</v>
      </c>
      <c r="I15" s="9">
        <f t="shared" si="1"/>
        <v>4</v>
      </c>
      <c r="J15" s="10">
        <f t="shared" si="2"/>
        <v>0.15384615384615385</v>
      </c>
      <c r="K15" s="9">
        <v>0</v>
      </c>
      <c r="L15" s="10">
        <f t="shared" si="3"/>
        <v>0</v>
      </c>
      <c r="M15" s="21">
        <v>40</v>
      </c>
      <c r="N15" s="15">
        <v>0.6</v>
      </c>
    </row>
    <row r="16" spans="1:14" s="11" customFormat="1" x14ac:dyDescent="0.2">
      <c r="A16" s="8" t="s">
        <v>53</v>
      </c>
      <c r="B16" s="9" t="s">
        <v>21</v>
      </c>
      <c r="C16" s="9" t="s">
        <v>57</v>
      </c>
      <c r="D16" s="9" t="s">
        <v>34</v>
      </c>
      <c r="E16" s="9">
        <v>30</v>
      </c>
      <c r="F16" s="9">
        <v>26</v>
      </c>
      <c r="G16" s="9"/>
      <c r="H16" s="10">
        <f t="shared" si="0"/>
        <v>0.8666666666666667</v>
      </c>
      <c r="I16" s="9">
        <f t="shared" si="1"/>
        <v>4</v>
      </c>
      <c r="J16" s="10">
        <f t="shared" si="2"/>
        <v>0.13333333333333333</v>
      </c>
      <c r="K16" s="9">
        <v>0</v>
      </c>
      <c r="L16" s="10">
        <f t="shared" si="3"/>
        <v>0</v>
      </c>
      <c r="M16" s="21">
        <v>41</v>
      </c>
      <c r="N16" s="15">
        <v>0.59</v>
      </c>
    </row>
    <row r="17" spans="1:14" s="11" customFormat="1" x14ac:dyDescent="0.2">
      <c r="A17" s="8" t="s">
        <v>54</v>
      </c>
      <c r="B17" s="9" t="s">
        <v>21</v>
      </c>
      <c r="C17" s="9" t="s">
        <v>56</v>
      </c>
      <c r="D17" s="9" t="s">
        <v>34</v>
      </c>
      <c r="E17" s="9">
        <v>28</v>
      </c>
      <c r="F17" s="9">
        <v>21</v>
      </c>
      <c r="G17" s="9"/>
      <c r="H17" s="10">
        <f t="shared" si="0"/>
        <v>0.75</v>
      </c>
      <c r="I17" s="9">
        <f t="shared" si="1"/>
        <v>7</v>
      </c>
      <c r="J17" s="10">
        <f t="shared" si="2"/>
        <v>0.25</v>
      </c>
      <c r="K17" s="9">
        <v>0</v>
      </c>
      <c r="L17" s="10">
        <f t="shared" si="3"/>
        <v>0</v>
      </c>
      <c r="M17" s="21">
        <v>45</v>
      </c>
      <c r="N17" s="15">
        <v>0.55000000000000004</v>
      </c>
    </row>
    <row r="18" spans="1:14" s="11" customFormat="1" x14ac:dyDescent="0.2">
      <c r="A18" s="8" t="s">
        <v>55</v>
      </c>
      <c r="B18" s="9" t="s">
        <v>58</v>
      </c>
      <c r="C18" s="9" t="s">
        <v>56</v>
      </c>
      <c r="D18" s="9" t="s">
        <v>34</v>
      </c>
      <c r="E18" s="9">
        <v>25</v>
      </c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93</v>
      </c>
      <c r="G28" s="17">
        <f>SUM(G14:G27)</f>
        <v>0</v>
      </c>
      <c r="H28" s="18">
        <f>SUM(F28:G28)/E28</f>
        <v>0.6690647482014388</v>
      </c>
      <c r="I28" s="17">
        <f t="shared" si="1"/>
        <v>46</v>
      </c>
      <c r="J28" s="18">
        <f t="shared" si="2"/>
        <v>0.33093525179856115</v>
      </c>
      <c r="K28" s="17">
        <f>SUM(K14:K27)</f>
        <v>0</v>
      </c>
      <c r="L28" s="18">
        <f t="shared" si="3"/>
        <v>0</v>
      </c>
      <c r="M28" s="17">
        <f>AVERAGE(M14:M27)</f>
        <v>50</v>
      </c>
      <c r="N28" s="19">
        <f>AVERAGE(N14:N27)</f>
        <v>0.5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B18" sqref="B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 2024-jun 2024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Algebra Lineal</v>
      </c>
      <c r="B14" s="9" t="s">
        <v>35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>
        <v>17</v>
      </c>
      <c r="G14" s="9"/>
      <c r="H14" s="10">
        <f t="shared" ref="H14:H27" si="0">F14/E14</f>
        <v>0.56666666666666665</v>
      </c>
      <c r="I14" s="9">
        <f t="shared" ref="I14:I28" si="1">(E14-SUM(F14:G14))-K14</f>
        <v>13</v>
      </c>
      <c r="J14" s="10">
        <f t="shared" ref="J14:J28" si="2">I14/E14</f>
        <v>0.43333333333333335</v>
      </c>
      <c r="K14" s="9">
        <v>0</v>
      </c>
      <c r="L14" s="10">
        <f t="shared" ref="L14:L28" si="3">K14/E14</f>
        <v>0</v>
      </c>
      <c r="M14" s="9">
        <v>67</v>
      </c>
      <c r="N14" s="15">
        <v>0.6</v>
      </c>
    </row>
    <row r="15" spans="1:14" s="11" customFormat="1" x14ac:dyDescent="0.2">
      <c r="A15" s="9" t="str">
        <f>'1'!A15</f>
        <v>Calculo Integral</v>
      </c>
      <c r="B15" s="9" t="s">
        <v>35</v>
      </c>
      <c r="C15" s="9" t="str">
        <f>'1'!C15</f>
        <v>206A</v>
      </c>
      <c r="D15" s="9" t="str">
        <f>'1'!D15</f>
        <v>IAMB</v>
      </c>
      <c r="E15" s="9">
        <f>'1'!E15</f>
        <v>26</v>
      </c>
      <c r="F15" s="9">
        <v>22</v>
      </c>
      <c r="G15" s="9"/>
      <c r="H15" s="10">
        <f t="shared" si="0"/>
        <v>0.84615384615384615</v>
      </c>
      <c r="I15" s="9">
        <f t="shared" si="1"/>
        <v>4</v>
      </c>
      <c r="J15" s="10">
        <f t="shared" si="2"/>
        <v>0.15384615384615385</v>
      </c>
      <c r="K15" s="9">
        <v>0</v>
      </c>
      <c r="L15" s="10">
        <f t="shared" si="3"/>
        <v>0</v>
      </c>
      <c r="M15" s="9">
        <v>60</v>
      </c>
      <c r="N15" s="15">
        <v>0.8</v>
      </c>
    </row>
    <row r="16" spans="1:14" s="11" customFormat="1" x14ac:dyDescent="0.2">
      <c r="A16" s="9" t="str">
        <f>'1'!A16</f>
        <v>Fisica</v>
      </c>
      <c r="B16" s="9" t="s">
        <v>35</v>
      </c>
      <c r="C16" s="9" t="str">
        <f>'1'!C16</f>
        <v>206A</v>
      </c>
      <c r="D16" s="9" t="str">
        <f>'1'!D16</f>
        <v>IAMB</v>
      </c>
      <c r="E16" s="9">
        <f>'1'!E16</f>
        <v>30</v>
      </c>
      <c r="F16" s="9">
        <v>14</v>
      </c>
      <c r="G16" s="9"/>
      <c r="H16" s="10">
        <f t="shared" si="0"/>
        <v>0.46666666666666667</v>
      </c>
      <c r="I16" s="9">
        <f t="shared" si="1"/>
        <v>16</v>
      </c>
      <c r="J16" s="10">
        <f t="shared" si="2"/>
        <v>0.53333333333333333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x14ac:dyDescent="0.2">
      <c r="A17" s="9" t="str">
        <f>'1'!A17</f>
        <v>Fisicoquimica I</v>
      </c>
      <c r="B17" s="9" t="s">
        <v>35</v>
      </c>
      <c r="C17" s="9" t="str">
        <f>'1'!C17</f>
        <v>406A</v>
      </c>
      <c r="D17" s="9" t="str">
        <f>'1'!D17</f>
        <v>IAMB</v>
      </c>
      <c r="E17" s="9">
        <f>'1'!E17</f>
        <v>28</v>
      </c>
      <c r="F17" s="9">
        <v>17</v>
      </c>
      <c r="G17" s="9"/>
      <c r="H17" s="10">
        <f t="shared" si="0"/>
        <v>0.6071428571428571</v>
      </c>
      <c r="I17" s="9">
        <f t="shared" si="1"/>
        <v>11</v>
      </c>
      <c r="J17" s="10">
        <f t="shared" si="2"/>
        <v>0.39285714285714285</v>
      </c>
      <c r="K17" s="9">
        <v>0</v>
      </c>
      <c r="L17" s="10">
        <f t="shared" si="3"/>
        <v>0</v>
      </c>
      <c r="M17" s="9">
        <v>75</v>
      </c>
      <c r="N17" s="15">
        <v>0.82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114</v>
      </c>
      <c r="F28" s="17">
        <f>SUM(F14:F27)</f>
        <v>70</v>
      </c>
      <c r="G28" s="17">
        <f>SUM(G14:G27)</f>
        <v>0</v>
      </c>
      <c r="H28" s="18">
        <f>SUM(F28:G28)/E28</f>
        <v>0.61403508771929827</v>
      </c>
      <c r="I28" s="17">
        <f t="shared" si="1"/>
        <v>44</v>
      </c>
      <c r="J28" s="18">
        <f t="shared" si="2"/>
        <v>0.38596491228070173</v>
      </c>
      <c r="K28" s="17">
        <f>SUM(K14:K27)</f>
        <v>0</v>
      </c>
      <c r="L28" s="18">
        <f t="shared" si="3"/>
        <v>0</v>
      </c>
      <c r="M28" s="17">
        <f>AVERAGE(M14:M27)</f>
        <v>65.5</v>
      </c>
      <c r="N28" s="19">
        <f>AVERAGE(N14:N27)</f>
        <v>0.73999999999999988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H14" sqref="H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 2024-jun 2024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Algebra Lineal</v>
      </c>
      <c r="B14" s="9" t="s">
        <v>36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>
        <v>12</v>
      </c>
      <c r="G14" s="9"/>
      <c r="H14" s="10">
        <v>0.5</v>
      </c>
      <c r="I14" s="9">
        <f t="shared" ref="I14:I28" si="0">(E14-SUM(F14:G14))-K14</f>
        <v>18</v>
      </c>
      <c r="J14" s="10">
        <v>0.5</v>
      </c>
      <c r="K14" s="9"/>
      <c r="L14" s="10">
        <f t="shared" ref="L14:L28" si="1">K14/E14</f>
        <v>0</v>
      </c>
      <c r="M14" s="9">
        <v>57</v>
      </c>
      <c r="N14" s="15">
        <v>0.73</v>
      </c>
    </row>
    <row r="15" spans="1:14" s="11" customFormat="1" x14ac:dyDescent="0.2">
      <c r="A15" s="9" t="str">
        <f>'1'!A15</f>
        <v>Calculo Integral</v>
      </c>
      <c r="B15" s="9" t="s">
        <v>36</v>
      </c>
      <c r="C15" s="9" t="str">
        <f>'1'!C15</f>
        <v>206A</v>
      </c>
      <c r="D15" s="9" t="str">
        <f>'1'!D15</f>
        <v>IAMB</v>
      </c>
      <c r="E15" s="9">
        <f>'1'!E15</f>
        <v>26</v>
      </c>
      <c r="F15" s="9">
        <v>23</v>
      </c>
      <c r="G15" s="9"/>
      <c r="H15" s="10">
        <v>0.85</v>
      </c>
      <c r="I15" s="9">
        <v>4</v>
      </c>
      <c r="J15" s="10">
        <v>0.15</v>
      </c>
      <c r="K15" s="9"/>
      <c r="L15" s="10">
        <f t="shared" si="1"/>
        <v>0</v>
      </c>
      <c r="M15" s="9">
        <v>60</v>
      </c>
      <c r="N15" s="15">
        <v>0.78</v>
      </c>
    </row>
    <row r="16" spans="1:14" s="11" customFormat="1" x14ac:dyDescent="0.2">
      <c r="A16" s="9" t="str">
        <f>'1'!A16</f>
        <v>Fisica</v>
      </c>
      <c r="B16" s="9" t="s">
        <v>36</v>
      </c>
      <c r="C16" s="9" t="str">
        <f>'1'!C16</f>
        <v>206A</v>
      </c>
      <c r="D16" s="9" t="str">
        <f>'1'!D16</f>
        <v>IAMB</v>
      </c>
      <c r="E16" s="9">
        <f>'1'!E16</f>
        <v>30</v>
      </c>
      <c r="F16" s="9">
        <v>13</v>
      </c>
      <c r="G16" s="9"/>
      <c r="H16" s="10">
        <v>0.64</v>
      </c>
      <c r="I16" s="9">
        <f t="shared" si="0"/>
        <v>17</v>
      </c>
      <c r="J16" s="10">
        <v>0.46</v>
      </c>
      <c r="K16" s="9"/>
      <c r="L16" s="10">
        <f t="shared" si="1"/>
        <v>0</v>
      </c>
      <c r="M16" s="9">
        <v>65</v>
      </c>
      <c r="N16" s="15">
        <v>0.52</v>
      </c>
    </row>
    <row r="17" spans="1:14" s="11" customFormat="1" x14ac:dyDescent="0.2">
      <c r="A17" s="9" t="str">
        <f>'1'!A17</f>
        <v>Fisicoquimica I</v>
      </c>
      <c r="B17" s="9" t="s">
        <v>36</v>
      </c>
      <c r="C17" s="9" t="str">
        <f>'1'!C17</f>
        <v>406A</v>
      </c>
      <c r="D17" s="9" t="str">
        <f>'1'!D17</f>
        <v>IAMB</v>
      </c>
      <c r="E17" s="9">
        <f>'1'!E17</f>
        <v>28</v>
      </c>
      <c r="F17" s="9">
        <v>25</v>
      </c>
      <c r="G17" s="9"/>
      <c r="H17" s="10">
        <v>0.89</v>
      </c>
      <c r="I17" s="9">
        <f t="shared" si="0"/>
        <v>3</v>
      </c>
      <c r="J17" s="10">
        <v>0.11</v>
      </c>
      <c r="K17" s="9"/>
      <c r="L17" s="10">
        <f t="shared" si="1"/>
        <v>0</v>
      </c>
      <c r="M17" s="9">
        <v>77</v>
      </c>
      <c r="N17" s="15">
        <v>0.8</v>
      </c>
    </row>
    <row r="18" spans="1:14" s="11" customFormat="1" x14ac:dyDescent="0.2">
      <c r="A18" s="9" t="str">
        <f>'1'!A18</f>
        <v>Balance de materia y energia</v>
      </c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2">F19/E19</f>
        <v>#DIV/0!</v>
      </c>
      <c r="I19" s="9">
        <f t="shared" si="0"/>
        <v>0</v>
      </c>
      <c r="J19" s="10" t="e">
        <f t="shared" ref="J19:J28" si="3">I19/E19</f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114</v>
      </c>
      <c r="F28" s="17">
        <f>SUM(F14:F27)</f>
        <v>73</v>
      </c>
      <c r="G28" s="17">
        <f>SUM(G14:G27)</f>
        <v>0</v>
      </c>
      <c r="H28" s="18">
        <f>SUM(F28:G28)/E28</f>
        <v>0.64035087719298245</v>
      </c>
      <c r="I28" s="17">
        <f t="shared" si="0"/>
        <v>41</v>
      </c>
      <c r="J28" s="18">
        <f t="shared" si="3"/>
        <v>0.35964912280701755</v>
      </c>
      <c r="K28" s="17">
        <f>SUM(K14:K27)</f>
        <v>0</v>
      </c>
      <c r="L28" s="18">
        <f t="shared" si="1"/>
        <v>0</v>
      </c>
      <c r="M28" s="17">
        <f>AVERAGE(M14:M27)</f>
        <v>64.75</v>
      </c>
      <c r="N28" s="19">
        <f>AVERAGE(N14:N27)</f>
        <v>0.70750000000000002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topLeftCell="A10" zoomScale="85" zoomScaleNormal="85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 2024-jun 2024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Algebra Lineal</v>
      </c>
      <c r="B14" s="9" t="s">
        <v>37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>
        <v>17</v>
      </c>
      <c r="G14" s="9"/>
      <c r="H14" s="10">
        <v>0.71</v>
      </c>
      <c r="I14" s="9">
        <f t="shared" ref="I14:I31" si="0">(E14-SUM(F14:G14))-K14</f>
        <v>13</v>
      </c>
      <c r="J14" s="10">
        <v>0.21</v>
      </c>
      <c r="K14" s="9"/>
      <c r="L14" s="10">
        <f t="shared" ref="L14:L31" si="1">K14/E14</f>
        <v>0</v>
      </c>
      <c r="M14" s="9">
        <v>65</v>
      </c>
      <c r="N14" s="15">
        <v>0.55000000000000004</v>
      </c>
    </row>
    <row r="15" spans="1:14" s="11" customFormat="1" x14ac:dyDescent="0.2">
      <c r="A15" s="9" t="s">
        <v>40</v>
      </c>
      <c r="B15" s="9" t="s">
        <v>38</v>
      </c>
      <c r="C15" s="9" t="s">
        <v>49</v>
      </c>
      <c r="D15" s="9" t="s">
        <v>34</v>
      </c>
      <c r="E15" s="9">
        <v>24</v>
      </c>
      <c r="F15" s="9">
        <v>15</v>
      </c>
      <c r="G15" s="9"/>
      <c r="H15" s="10">
        <v>0.62</v>
      </c>
      <c r="I15" s="9">
        <v>9</v>
      </c>
      <c r="J15" s="10">
        <v>0.38</v>
      </c>
      <c r="K15" s="9"/>
      <c r="L15" s="10"/>
      <c r="M15" s="9">
        <v>60</v>
      </c>
      <c r="N15" s="15">
        <v>0.56999999999999995</v>
      </c>
    </row>
    <row r="16" spans="1:14" s="11" customFormat="1" x14ac:dyDescent="0.2">
      <c r="A16" s="9" t="str">
        <f>'1'!A15</f>
        <v>Calculo Integral</v>
      </c>
      <c r="B16" s="9" t="s">
        <v>37</v>
      </c>
      <c r="C16" s="9" t="str">
        <f>'1'!C15</f>
        <v>206A</v>
      </c>
      <c r="D16" s="9" t="str">
        <f>'1'!D15</f>
        <v>IAMB</v>
      </c>
      <c r="E16" s="9">
        <f>'1'!E15</f>
        <v>26</v>
      </c>
      <c r="F16" s="9">
        <v>22</v>
      </c>
      <c r="G16" s="9"/>
      <c r="H16" s="10">
        <v>0.81</v>
      </c>
      <c r="I16" s="9">
        <f t="shared" si="0"/>
        <v>4</v>
      </c>
      <c r="J16" s="10">
        <v>0.19</v>
      </c>
      <c r="K16" s="9"/>
      <c r="L16" s="10">
        <f t="shared" si="1"/>
        <v>0</v>
      </c>
      <c r="M16" s="9">
        <v>60</v>
      </c>
      <c r="N16" s="15">
        <v>0.84</v>
      </c>
    </row>
    <row r="17" spans="1:14" s="11" customFormat="1" x14ac:dyDescent="0.2">
      <c r="A17" s="9" t="s">
        <v>41</v>
      </c>
      <c r="B17" s="9" t="s">
        <v>38</v>
      </c>
      <c r="C17" s="9" t="s">
        <v>43</v>
      </c>
      <c r="D17" s="9" t="s">
        <v>34</v>
      </c>
      <c r="E17" s="9">
        <v>27</v>
      </c>
      <c r="F17" s="9">
        <v>20</v>
      </c>
      <c r="G17" s="9"/>
      <c r="H17" s="10">
        <v>0.74</v>
      </c>
      <c r="I17" s="9">
        <v>7</v>
      </c>
      <c r="J17" s="10">
        <v>0.26</v>
      </c>
      <c r="K17" s="9"/>
      <c r="L17" s="10"/>
      <c r="M17" s="9">
        <v>62</v>
      </c>
      <c r="N17" s="15">
        <v>0.55000000000000004</v>
      </c>
    </row>
    <row r="18" spans="1:14" s="11" customFormat="1" x14ac:dyDescent="0.2">
      <c r="A18" s="9" t="s">
        <v>41</v>
      </c>
      <c r="B18" s="9" t="s">
        <v>48</v>
      </c>
      <c r="C18" s="9" t="str">
        <f>'1'!C16</f>
        <v>206A</v>
      </c>
      <c r="D18" s="9" t="str">
        <f>'1'!D16</f>
        <v>IAMB</v>
      </c>
      <c r="E18" s="9">
        <v>27</v>
      </c>
      <c r="F18" s="9">
        <v>26</v>
      </c>
      <c r="G18" s="9"/>
      <c r="H18" s="10">
        <v>0.96</v>
      </c>
      <c r="I18" s="9">
        <f t="shared" si="0"/>
        <v>1</v>
      </c>
      <c r="J18" s="10">
        <v>0.04</v>
      </c>
      <c r="K18" s="9"/>
      <c r="L18" s="10">
        <f t="shared" si="1"/>
        <v>0</v>
      </c>
      <c r="M18" s="9">
        <v>62</v>
      </c>
      <c r="N18" s="15">
        <v>0.52</v>
      </c>
    </row>
    <row r="19" spans="1:14" s="11" customFormat="1" x14ac:dyDescent="0.2">
      <c r="A19" s="9" t="s">
        <v>47</v>
      </c>
      <c r="B19" s="9" t="s">
        <v>37</v>
      </c>
      <c r="C19" s="9" t="s">
        <v>43</v>
      </c>
      <c r="D19" s="9" t="s">
        <v>34</v>
      </c>
      <c r="E19" s="9">
        <v>24</v>
      </c>
      <c r="F19" s="9">
        <v>20</v>
      </c>
      <c r="G19" s="9"/>
      <c r="H19" s="10">
        <v>0.83</v>
      </c>
      <c r="I19" s="9">
        <v>4</v>
      </c>
      <c r="J19" s="10">
        <v>0.17</v>
      </c>
      <c r="K19" s="9"/>
      <c r="L19" s="10"/>
      <c r="M19" s="9">
        <v>65</v>
      </c>
      <c r="N19" s="15">
        <v>0.68</v>
      </c>
    </row>
    <row r="20" spans="1:14" s="11" customFormat="1" x14ac:dyDescent="0.2">
      <c r="A20" s="9" t="s">
        <v>47</v>
      </c>
      <c r="B20" s="9" t="s">
        <v>38</v>
      </c>
      <c r="C20" s="9" t="s">
        <v>43</v>
      </c>
      <c r="D20" s="9" t="str">
        <f>'1'!D17</f>
        <v>IAMB</v>
      </c>
      <c r="E20" s="9">
        <v>24</v>
      </c>
      <c r="F20" s="9">
        <v>16</v>
      </c>
      <c r="G20" s="9"/>
      <c r="H20" s="10">
        <v>0.67</v>
      </c>
      <c r="I20" s="9">
        <v>8</v>
      </c>
      <c r="J20" s="10">
        <v>0.33</v>
      </c>
      <c r="K20" s="9"/>
      <c r="L20" s="10">
        <f t="shared" si="1"/>
        <v>0</v>
      </c>
      <c r="M20" s="9">
        <v>68</v>
      </c>
      <c r="N20" s="15">
        <v>0.75</v>
      </c>
    </row>
    <row r="21" spans="1:14" s="11" customFormat="1" x14ac:dyDescent="0.2">
      <c r="A21" s="9" t="s">
        <v>42</v>
      </c>
      <c r="B21" s="9" t="s">
        <v>37</v>
      </c>
      <c r="C21" s="9" t="s">
        <v>44</v>
      </c>
      <c r="D21" s="9" t="s">
        <v>45</v>
      </c>
      <c r="E21" s="9">
        <v>28</v>
      </c>
      <c r="F21" s="9">
        <v>16</v>
      </c>
      <c r="G21" s="9"/>
      <c r="H21" s="10">
        <v>0.56999999999999995</v>
      </c>
      <c r="I21" s="9">
        <v>12</v>
      </c>
      <c r="J21" s="10">
        <v>0.43</v>
      </c>
      <c r="K21" s="9"/>
      <c r="L21" s="10"/>
      <c r="M21" s="9"/>
      <c r="N21" s="15"/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 t="e">
        <f t="shared" ref="H22:H30" si="2">F22/E22</f>
        <v>#DIV/0!</v>
      </c>
      <c r="I22" s="9">
        <f t="shared" si="0"/>
        <v>0</v>
      </c>
      <c r="J22" s="10" t="e">
        <f t="shared" ref="J22:J31" si="3">I22/E22</f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 t="s">
        <v>46</v>
      </c>
      <c r="E23" s="9">
        <f>'1'!E20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s="11" customFormat="1" x14ac:dyDescent="0.2">
      <c r="A28" s="9">
        <f>'1'!A25</f>
        <v>0</v>
      </c>
      <c r="B28" s="9"/>
      <c r="C28" s="9">
        <f>'1'!C25</f>
        <v>0</v>
      </c>
      <c r="D28" s="9">
        <f>'1'!D25</f>
        <v>0</v>
      </c>
      <c r="E28" s="9">
        <f>'1'!E25</f>
        <v>0</v>
      </c>
      <c r="F28" s="9"/>
      <c r="G28" s="9"/>
      <c r="H28" s="10" t="e">
        <f t="shared" si="2"/>
        <v>#DIV/0!</v>
      </c>
      <c r="I28" s="9">
        <f t="shared" si="0"/>
        <v>0</v>
      </c>
      <c r="J28" s="10" t="e">
        <f t="shared" si="3"/>
        <v>#DIV/0!</v>
      </c>
      <c r="K28" s="9"/>
      <c r="L28" s="10" t="e">
        <f t="shared" si="1"/>
        <v>#DIV/0!</v>
      </c>
      <c r="M28" s="9"/>
      <c r="N28" s="15"/>
    </row>
    <row r="29" spans="1:14" s="11" customFormat="1" x14ac:dyDescent="0.2">
      <c r="A29" s="9">
        <f>'1'!A26</f>
        <v>0</v>
      </c>
      <c r="B29" s="9"/>
      <c r="C29" s="9">
        <f>'1'!C26</f>
        <v>0</v>
      </c>
      <c r="D29" s="9">
        <f>'1'!D26</f>
        <v>0</v>
      </c>
      <c r="E29" s="9">
        <f>'1'!E26</f>
        <v>0</v>
      </c>
      <c r="F29" s="9"/>
      <c r="G29" s="9"/>
      <c r="H29" s="10" t="e">
        <f t="shared" si="2"/>
        <v>#DIV/0!</v>
      </c>
      <c r="I29" s="9">
        <f t="shared" si="0"/>
        <v>0</v>
      </c>
      <c r="J29" s="10" t="e">
        <f t="shared" si="3"/>
        <v>#DIV/0!</v>
      </c>
      <c r="K29" s="9"/>
      <c r="L29" s="10" t="e">
        <f t="shared" si="1"/>
        <v>#DIV/0!</v>
      </c>
      <c r="M29" s="9"/>
      <c r="N29" s="15"/>
    </row>
    <row r="30" spans="1:14" s="11" customFormat="1" ht="16.5" customHeight="1" x14ac:dyDescent="0.2">
      <c r="A30" s="9">
        <f>'1'!A27</f>
        <v>0</v>
      </c>
      <c r="B30" s="9"/>
      <c r="C30" s="9">
        <f>'1'!C27</f>
        <v>0</v>
      </c>
      <c r="D30" s="9">
        <f>'1'!D27</f>
        <v>0</v>
      </c>
      <c r="E30" s="9">
        <f>'1'!E27</f>
        <v>0</v>
      </c>
      <c r="F30" s="9"/>
      <c r="G30" s="9"/>
      <c r="H30" s="10" t="e">
        <f t="shared" si="2"/>
        <v>#DIV/0!</v>
      </c>
      <c r="I30" s="9">
        <f t="shared" si="0"/>
        <v>0</v>
      </c>
      <c r="J30" s="10" t="e">
        <f t="shared" si="3"/>
        <v>#DIV/0!</v>
      </c>
      <c r="K30" s="9"/>
      <c r="L30" s="10" t="e">
        <f t="shared" si="1"/>
        <v>#DIV/0!</v>
      </c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210</v>
      </c>
      <c r="F31" s="17">
        <f>SUM(F14:F30)</f>
        <v>152</v>
      </c>
      <c r="G31" s="17">
        <f>SUM(G14:G30)</f>
        <v>0</v>
      </c>
      <c r="H31" s="18">
        <f>SUM(F31:G31)/E31</f>
        <v>0.72380952380952379</v>
      </c>
      <c r="I31" s="17">
        <f t="shared" si="0"/>
        <v>58</v>
      </c>
      <c r="J31" s="18">
        <f t="shared" si="3"/>
        <v>0.27619047619047621</v>
      </c>
      <c r="K31" s="17">
        <f>SUM(K14:K30)</f>
        <v>0</v>
      </c>
      <c r="L31" s="18">
        <f t="shared" si="1"/>
        <v>0</v>
      </c>
      <c r="M31" s="17">
        <f>AVERAGE(M14:M30)</f>
        <v>63.142857142857146</v>
      </c>
      <c r="N31" s="19">
        <f>AVERAGE(N14:N30)</f>
        <v>0.63714285714285712</v>
      </c>
    </row>
    <row r="33" spans="1:14" ht="120" customHeight="1" x14ac:dyDescent="0.2">
      <c r="A33" s="30" t="s">
        <v>26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5" spans="1:14" x14ac:dyDescent="0.2">
      <c r="A35" s="12"/>
    </row>
    <row r="36" spans="1:14" x14ac:dyDescent="0.2">
      <c r="B36" s="37" t="s">
        <v>27</v>
      </c>
      <c r="C36" s="37"/>
      <c r="D36" s="37"/>
      <c r="G36" s="22" t="s">
        <v>28</v>
      </c>
      <c r="H36" s="22"/>
      <c r="I36" s="22"/>
      <c r="J36" s="22"/>
    </row>
    <row r="37" spans="1:14" ht="62.25" customHeight="1" x14ac:dyDescent="0.2">
      <c r="B37" s="38"/>
      <c r="C37" s="38"/>
      <c r="D37" s="38"/>
      <c r="G37" s="34"/>
      <c r="H37" s="34"/>
      <c r="I37" s="34"/>
      <c r="J37" s="34"/>
    </row>
    <row r="38" spans="1:14" hidden="1" x14ac:dyDescent="0.2">
      <c r="A38" s="39" t="e">
        <v>#REF!</v>
      </c>
      <c r="B38" s="39"/>
      <c r="C38" s="6"/>
      <c r="E38" s="39"/>
      <c r="F38" s="39"/>
      <c r="G38" s="39"/>
      <c r="H38" s="39"/>
    </row>
    <row r="39" spans="1:14" hidden="1" x14ac:dyDescent="0.2"/>
    <row r="40" spans="1:14" ht="45" customHeight="1" x14ac:dyDescent="0.2">
      <c r="B40" s="40" t="str">
        <f>B10</f>
        <v>Avelino Dominguez Rodriguez</v>
      </c>
      <c r="C40" s="40"/>
      <c r="D40" s="40"/>
      <c r="E40" s="13"/>
      <c r="F40" s="13"/>
      <c r="G40" s="40" t="s">
        <v>33</v>
      </c>
      <c r="H40" s="40"/>
      <c r="I40" s="40"/>
      <c r="J40" s="40"/>
    </row>
  </sheetData>
  <mergeCells count="31">
    <mergeCell ref="A38:B38"/>
    <mergeCell ref="E38:H38"/>
    <mergeCell ref="B40:D40"/>
    <mergeCell ref="G40:J40"/>
    <mergeCell ref="M12:M13"/>
    <mergeCell ref="N12:N13"/>
    <mergeCell ref="A33:N33"/>
    <mergeCell ref="B37:D37"/>
    <mergeCell ref="G37:J37"/>
    <mergeCell ref="B36:D36"/>
    <mergeCell ref="G36:J3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21" sqref="M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 2024-jun 2024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Algebra Lineal</v>
      </c>
      <c r="B14" s="9" t="s">
        <v>39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>
        <v>7</v>
      </c>
      <c r="G14" s="9">
        <v>13</v>
      </c>
      <c r="H14" s="10">
        <v>0.83</v>
      </c>
      <c r="I14" s="9">
        <f t="shared" ref="I14:I28" si="0">(E14-SUM(F14:G14))-K14</f>
        <v>10</v>
      </c>
      <c r="J14" s="10">
        <f t="shared" ref="J14:J28" si="1">I14/E14</f>
        <v>0.33333333333333331</v>
      </c>
      <c r="K14" s="9">
        <v>0</v>
      </c>
      <c r="L14" s="10">
        <f t="shared" ref="L14:L28" si="2">K14/E14</f>
        <v>0</v>
      </c>
      <c r="M14" s="9">
        <v>52</v>
      </c>
      <c r="N14" s="15">
        <v>0.65</v>
      </c>
    </row>
    <row r="15" spans="1:14" s="11" customFormat="1" x14ac:dyDescent="0.2">
      <c r="A15" s="9" t="str">
        <f>'1'!A15</f>
        <v>Calculo Integral</v>
      </c>
      <c r="B15" s="9" t="s">
        <v>39</v>
      </c>
      <c r="C15" s="9" t="str">
        <f>'1'!C15</f>
        <v>206A</v>
      </c>
      <c r="D15" s="9" t="str">
        <f>'1'!D15</f>
        <v>IAMB</v>
      </c>
      <c r="E15" s="9">
        <f>'1'!E15</f>
        <v>26</v>
      </c>
      <c r="F15" s="9">
        <v>15</v>
      </c>
      <c r="G15" s="9">
        <v>12</v>
      </c>
      <c r="H15" s="10">
        <v>1</v>
      </c>
      <c r="I15" s="9">
        <f t="shared" si="0"/>
        <v>-1</v>
      </c>
      <c r="J15" s="10">
        <v>0</v>
      </c>
      <c r="K15" s="9">
        <v>0</v>
      </c>
      <c r="L15" s="10">
        <f t="shared" si="2"/>
        <v>0</v>
      </c>
      <c r="M15" s="9">
        <v>55</v>
      </c>
      <c r="N15" s="15">
        <v>0.67</v>
      </c>
    </row>
    <row r="16" spans="1:14" s="11" customFormat="1" x14ac:dyDescent="0.2">
      <c r="A16" s="9" t="str">
        <f>'1'!A16</f>
        <v>Fisica</v>
      </c>
      <c r="B16" s="9" t="s">
        <v>39</v>
      </c>
      <c r="C16" s="9" t="str">
        <f>'1'!C16</f>
        <v>206A</v>
      </c>
      <c r="D16" s="9" t="str">
        <f>'1'!D16</f>
        <v>IAMB</v>
      </c>
      <c r="E16" s="9">
        <f>'1'!E16</f>
        <v>30</v>
      </c>
      <c r="F16" s="9">
        <v>9</v>
      </c>
      <c r="G16" s="9">
        <v>14</v>
      </c>
      <c r="H16" s="10">
        <v>0.96</v>
      </c>
      <c r="I16" s="9">
        <f t="shared" si="0"/>
        <v>7</v>
      </c>
      <c r="J16" s="10">
        <v>0.04</v>
      </c>
      <c r="K16" s="9">
        <v>0</v>
      </c>
      <c r="L16" s="10">
        <f t="shared" si="2"/>
        <v>0</v>
      </c>
      <c r="M16" s="9">
        <v>43</v>
      </c>
      <c r="N16" s="15">
        <v>0.62</v>
      </c>
    </row>
    <row r="17" spans="1:14" s="11" customFormat="1" x14ac:dyDescent="0.2">
      <c r="A17" s="9" t="str">
        <f>'1'!A17</f>
        <v>Fisicoquimica I</v>
      </c>
      <c r="B17" s="9" t="s">
        <v>39</v>
      </c>
      <c r="C17" s="9" t="str">
        <f>'1'!C17</f>
        <v>406A</v>
      </c>
      <c r="D17" s="9" t="str">
        <f>'1'!D17</f>
        <v>IAMB</v>
      </c>
      <c r="E17" s="9">
        <f>'1'!E17</f>
        <v>28</v>
      </c>
      <c r="F17" s="9">
        <v>14</v>
      </c>
      <c r="G17" s="9">
        <v>12</v>
      </c>
      <c r="H17" s="10">
        <v>0.93</v>
      </c>
      <c r="I17" s="9">
        <f t="shared" si="0"/>
        <v>2</v>
      </c>
      <c r="J17" s="10">
        <f t="shared" si="1"/>
        <v>7.1428571428571425E-2</v>
      </c>
      <c r="K17" s="9">
        <v>0</v>
      </c>
      <c r="L17" s="10">
        <f t="shared" si="2"/>
        <v>0</v>
      </c>
      <c r="M17" s="9">
        <v>52</v>
      </c>
      <c r="N17" s="15">
        <v>0.72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3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114</v>
      </c>
      <c r="F28" s="17">
        <f>SUM(F14:F27)</f>
        <v>45</v>
      </c>
      <c r="G28" s="17">
        <f>SUM(G14:G27)</f>
        <v>51</v>
      </c>
      <c r="H28" s="18">
        <f>SUM(F28:G28)/E28</f>
        <v>0.84210526315789469</v>
      </c>
      <c r="I28" s="17">
        <f t="shared" si="0"/>
        <v>18</v>
      </c>
      <c r="J28" s="18">
        <f t="shared" si="1"/>
        <v>0.15789473684210525</v>
      </c>
      <c r="K28" s="17">
        <f>SUM(K14:K27)</f>
        <v>0</v>
      </c>
      <c r="L28" s="18">
        <f t="shared" si="2"/>
        <v>0</v>
      </c>
      <c r="M28" s="17">
        <f>AVERAGE(M14:M27)</f>
        <v>50.5</v>
      </c>
      <c r="N28" s="19">
        <f>AVERAGE(N14:N27)</f>
        <v>0.66500000000000004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Avelino Dominguez</cp:lastModifiedBy>
  <cp:revision/>
  <dcterms:created xsi:type="dcterms:W3CDTF">2021-11-22T14:45:25Z</dcterms:created>
  <dcterms:modified xsi:type="dcterms:W3CDTF">2024-03-14T18:21:18Z</dcterms:modified>
  <cp:category/>
  <cp:contentStatus/>
</cp:coreProperties>
</file>