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TOS ENE-2024\MATERIAS\"/>
    </mc:Choice>
  </mc:AlternateContent>
  <xr:revisionPtr revIDLastSave="0" documentId="13_ncr:1_{AC474F14-EDE4-4A04-8F53-D2F5B31479A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4" l="1"/>
  <c r="E17" i="24"/>
  <c r="E16" i="24"/>
  <c r="E18" i="23"/>
  <c r="E17" i="23"/>
  <c r="E16" i="23"/>
  <c r="A18" i="24"/>
  <c r="A17" i="24"/>
  <c r="A16" i="24"/>
  <c r="A18" i="23"/>
  <c r="A17" i="23"/>
  <c r="A16" i="23"/>
  <c r="L18" i="22"/>
  <c r="I18" i="22"/>
  <c r="L17" i="22"/>
  <c r="I17" i="22"/>
  <c r="L16" i="22"/>
  <c r="I16" i="22"/>
  <c r="L15" i="22"/>
  <c r="I15" i="22"/>
  <c r="L14" i="22"/>
  <c r="I14" i="22"/>
  <c r="C18" i="23" l="1"/>
  <c r="C17" i="23"/>
  <c r="C16" i="23"/>
  <c r="C15" i="23"/>
  <c r="C14" i="23"/>
  <c r="A24" i="24" l="1"/>
  <c r="N28" i="25" l="1"/>
  <c r="M28" i="25"/>
  <c r="K28" i="25"/>
  <c r="G28" i="25"/>
  <c r="F28" i="25"/>
  <c r="D18" i="25"/>
  <c r="A18" i="25"/>
  <c r="D17" i="25"/>
  <c r="A17" i="25"/>
  <c r="D16" i="25"/>
  <c r="A16" i="25"/>
  <c r="D15" i="25"/>
  <c r="D14" i="25"/>
  <c r="B10" i="25"/>
  <c r="B37" i="25" s="1"/>
  <c r="L8" i="25"/>
  <c r="H8" i="25"/>
  <c r="E8" i="25"/>
  <c r="N28" i="24"/>
  <c r="M28" i="24"/>
  <c r="K28" i="24"/>
  <c r="G28" i="24"/>
  <c r="F28" i="24"/>
  <c r="D18" i="24"/>
  <c r="D16" i="24"/>
  <c r="D15" i="24"/>
  <c r="D14" i="24"/>
  <c r="B10" i="24"/>
  <c r="B37" i="24" s="1"/>
  <c r="L8" i="24"/>
  <c r="H8" i="24"/>
  <c r="E8" i="24"/>
  <c r="N28" i="23"/>
  <c r="M28" i="23"/>
  <c r="K28" i="23"/>
  <c r="G28" i="23"/>
  <c r="F28" i="23"/>
  <c r="D18" i="23"/>
  <c r="D17" i="23"/>
  <c r="D16" i="23"/>
  <c r="D15" i="23"/>
  <c r="D14" i="23"/>
  <c r="B10" i="23"/>
  <c r="B37" i="23" s="1"/>
  <c r="L8" i="23"/>
  <c r="H8" i="23"/>
  <c r="E8" i="23"/>
  <c r="C15" i="22"/>
  <c r="D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E28" i="25" l="1"/>
  <c r="E28" i="24"/>
  <c r="E28" i="23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<sst xmlns="http://schemas.openxmlformats.org/spreadsheetml/2006/main" count="221" uniqueCount="55">
  <si>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</si>
  <si>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</si>
  <si>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</si>
  <si>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</si>
  <si>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</si>
  <si>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</si>
  <si>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</si>
  <si>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</si>
  <si>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</si>
  <si>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</si>
  <si>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</si>
  <si>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</si>
  <si>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</si>
  <si>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</si>
  <si>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</si>
  <si>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</si>
  <si>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</si>
  <si>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</si>
  <si>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</si>
  <si>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</si>
  <si>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</si>
  <si>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</si>
  <si>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</si>
  <si>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</si>
  <si>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</si>
  <si>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</si>
  <si>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</si>
  <si>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</si>
  <si>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</si>
  <si>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</si>
  <si>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</si>
  <si>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</si>
  <si>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</si>
  <si>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IIND</t>
  </si>
  <si>
    <t>ISC</t>
  </si>
  <si>
    <t>BERNABE CONTRERAS CONTRERAS</t>
  </si>
  <si>
    <t>S/E</t>
  </si>
  <si>
    <t>501-A</t>
  </si>
  <si>
    <t xml:space="preserve"> </t>
  </si>
  <si>
    <t>INDUSTRIAL</t>
  </si>
  <si>
    <t>501-B</t>
  </si>
  <si>
    <t>304-A</t>
  </si>
  <si>
    <t>FLOR ILIANA CHONTAL PELAYO</t>
  </si>
  <si>
    <t>601-A</t>
  </si>
  <si>
    <t>304.B</t>
  </si>
  <si>
    <t>T</t>
  </si>
  <si>
    <t>SIMULACION</t>
  </si>
  <si>
    <t>404-A</t>
  </si>
  <si>
    <t>404-B</t>
  </si>
  <si>
    <t>INGENIERIA ECONOMICA</t>
  </si>
  <si>
    <t>MANUFACTURA ESBELTA</t>
  </si>
  <si>
    <t>801-B</t>
  </si>
  <si>
    <t>601-B</t>
  </si>
  <si>
    <t>FEBRERO-JUNIO-2024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</si>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</sst>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</xdr:colOff>
      <xdr:row>33</xdr:row>
      <xdr:rowOff>156882</xdr:rowOff>
    </xdr:from>
    <xdr:to>
      <xdr:col>3</xdr:col>
      <xdr:colOff>712208</xdr:colOff>
      <xdr:row>33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5735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opLeftCell="A9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6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53</v>
      </c>
      <c r="M8" s="34"/>
      <c r="N8" s="34"/>
    </row>
    <row r="10" spans="1:16" x14ac:dyDescent="0.2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P10" s="1" t="s">
        <v>38</v>
      </c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6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6" s="11" customFormat="1" ht="25.5" x14ac:dyDescent="0.2">
      <c r="A14" s="8" t="s">
        <v>50</v>
      </c>
      <c r="B14" s="9" t="s">
        <v>36</v>
      </c>
      <c r="C14" s="9" t="s">
        <v>51</v>
      </c>
      <c r="D14" s="9" t="s">
        <v>33</v>
      </c>
      <c r="E14" s="9">
        <v>21</v>
      </c>
      <c r="F14" s="9"/>
      <c r="G14" s="9"/>
      <c r="H14" s="10"/>
      <c r="I14" s="9">
        <f>(E14-SUM(F14:G14))-K14</f>
        <v>21</v>
      </c>
      <c r="J14" s="10"/>
      <c r="K14" s="9">
        <v>0</v>
      </c>
      <c r="L14" s="10">
        <f>K14/E14</f>
        <v>0</v>
      </c>
      <c r="M14" s="9"/>
      <c r="N14" s="15"/>
    </row>
    <row r="15" spans="1:16" s="11" customFormat="1" ht="25.5" x14ac:dyDescent="0.2">
      <c r="A15" s="11" t="s">
        <v>49</v>
      </c>
      <c r="B15" s="9" t="s">
        <v>36</v>
      </c>
      <c r="C15" s="9" t="s">
        <v>43</v>
      </c>
      <c r="D15" s="9" t="s">
        <v>33</v>
      </c>
      <c r="E15" s="9">
        <v>26</v>
      </c>
      <c r="F15" s="9"/>
      <c r="G15" s="9"/>
      <c r="H15" s="10"/>
      <c r="I15" s="9">
        <f>(E15-SUM(F15:G15))-K15</f>
        <v>26</v>
      </c>
      <c r="J15" s="10"/>
      <c r="K15" s="9">
        <v>0</v>
      </c>
      <c r="L15" s="10">
        <f>K15/E15</f>
        <v>0</v>
      </c>
      <c r="M15" s="9"/>
      <c r="N15" s="15"/>
    </row>
    <row r="16" spans="1:16" s="11" customFormat="1" ht="25.5" x14ac:dyDescent="0.2">
      <c r="A16" s="11" t="s">
        <v>32</v>
      </c>
      <c r="B16" s="9" t="s">
        <v>36</v>
      </c>
      <c r="C16" s="9" t="s">
        <v>52</v>
      </c>
      <c r="D16" s="9" t="s">
        <v>33</v>
      </c>
      <c r="E16" s="9">
        <v>16</v>
      </c>
      <c r="F16" s="9"/>
      <c r="G16" s="9"/>
      <c r="H16" s="10"/>
      <c r="I16" s="9">
        <f>(E16-SUM(F16:G16))-K16</f>
        <v>16</v>
      </c>
      <c r="J16" s="10"/>
      <c r="K16" s="9">
        <v>0</v>
      </c>
      <c r="L16" s="10">
        <f>K16/E16</f>
        <v>0</v>
      </c>
      <c r="M16" s="9"/>
      <c r="N16" s="15"/>
    </row>
    <row r="17" spans="1:14" s="11" customFormat="1" ht="25.5" x14ac:dyDescent="0.2">
      <c r="A17" s="8" t="s">
        <v>46</v>
      </c>
      <c r="B17" s="9" t="s">
        <v>21</v>
      </c>
      <c r="C17" s="9" t="s">
        <v>47</v>
      </c>
      <c r="D17" s="9" t="s">
        <v>34</v>
      </c>
      <c r="E17" s="9">
        <v>29</v>
      </c>
      <c r="F17" s="9">
        <v>13</v>
      </c>
      <c r="G17" s="9"/>
      <c r="H17" s="10"/>
      <c r="I17" s="9">
        <f>(E17-SUM(F17:G17))-K17</f>
        <v>16</v>
      </c>
      <c r="J17" s="10"/>
      <c r="K17" s="9">
        <v>0</v>
      </c>
      <c r="L17" s="10">
        <f>K17/E17</f>
        <v>0</v>
      </c>
      <c r="M17" s="9">
        <v>33.340000000000003</v>
      </c>
      <c r="N17" s="15">
        <v>0.45</v>
      </c>
    </row>
    <row r="18" spans="1:14" s="11" customFormat="1" ht="25.5" x14ac:dyDescent="0.2">
      <c r="A18" s="8" t="s">
        <v>46</v>
      </c>
      <c r="B18" s="9" t="s">
        <v>21</v>
      </c>
      <c r="C18" s="9" t="s">
        <v>48</v>
      </c>
      <c r="D18" s="9" t="s">
        <v>34</v>
      </c>
      <c r="E18" s="9">
        <v>31</v>
      </c>
      <c r="F18" s="9">
        <v>19</v>
      </c>
      <c r="G18" s="9" t="s">
        <v>38</v>
      </c>
      <c r="H18" s="10"/>
      <c r="I18" s="9">
        <f>(E18-SUM(F18:G18))-K18</f>
        <v>12</v>
      </c>
      <c r="J18" s="10"/>
      <c r="K18" s="9">
        <v>0</v>
      </c>
      <c r="L18" s="10">
        <f>K18/E18</f>
        <v>0</v>
      </c>
      <c r="M18" s="9">
        <v>45.83</v>
      </c>
      <c r="N18" s="15">
        <v>0.66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32</v>
      </c>
      <c r="G28" s="17">
        <f>SUM(G14:G27)</f>
        <v>0</v>
      </c>
      <c r="H28" s="18">
        <v>0</v>
      </c>
      <c r="I28" s="17">
        <f>(E28-SUM(F28:G28))-K28</f>
        <v>91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39.585000000000001</v>
      </c>
      <c r="N28" s="19">
        <f>AVERAGE(N14:N27)</f>
        <v>0.55500000000000005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90" zoomScaleNormal="90" zoomScaleSheetLayoutView="100" workbookViewId="0">
      <selection activeCell="G16" sqref="G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50</v>
      </c>
      <c r="B14" s="9" t="s">
        <v>21</v>
      </c>
      <c r="C14" s="9" t="str">
        <f>'1'!C14</f>
        <v>801-B</v>
      </c>
      <c r="D14" s="9" t="str">
        <f>'1'!D14</f>
        <v>IIND</v>
      </c>
      <c r="E14" s="9">
        <v>21</v>
      </c>
      <c r="F14" s="9">
        <v>11</v>
      </c>
      <c r="G14" s="9"/>
      <c r="H14" s="10"/>
      <c r="I14" s="9">
        <f>(E14-SUM(F14:G14))-K14</f>
        <v>10</v>
      </c>
      <c r="J14" s="10"/>
      <c r="K14" s="9">
        <v>0</v>
      </c>
      <c r="L14" s="10">
        <f>K14/E14</f>
        <v>0</v>
      </c>
      <c r="M14" s="9">
        <v>38.57</v>
      </c>
      <c r="N14" s="15">
        <v>0.52</v>
      </c>
    </row>
    <row r="15" spans="1:14" s="11" customFormat="1" ht="25.5" x14ac:dyDescent="0.2">
      <c r="A15" s="9" t="s">
        <v>49</v>
      </c>
      <c r="B15" s="9" t="s">
        <v>21</v>
      </c>
      <c r="C15" s="9" t="str">
        <f>'1'!C15</f>
        <v>601-A</v>
      </c>
      <c r="D15" s="9" t="str">
        <f>'1'!D15</f>
        <v>IIND</v>
      </c>
      <c r="E15" s="9">
        <v>25</v>
      </c>
      <c r="F15" s="9">
        <v>14</v>
      </c>
      <c r="G15" s="9"/>
      <c r="H15" s="10"/>
      <c r="I15" s="9">
        <f>(E15-SUM(F15:G15))-K15</f>
        <v>11</v>
      </c>
      <c r="J15" s="10"/>
      <c r="K15" s="9">
        <v>0</v>
      </c>
      <c r="L15" s="10">
        <f>K15/E15</f>
        <v>0</v>
      </c>
      <c r="M15" s="9">
        <v>40.96</v>
      </c>
      <c r="N15" s="15">
        <v>0.56000000000000005</v>
      </c>
    </row>
    <row r="16" spans="1:14" s="11" customFormat="1" ht="25.5" x14ac:dyDescent="0.2">
      <c r="A16" s="9" t="str">
        <f>'1'!A16</f>
        <v>ADMINISTRACION DE OPERACIONES II</v>
      </c>
      <c r="B16" s="9" t="s">
        <v>21</v>
      </c>
      <c r="C16" s="9" t="str">
        <f>'1'!C16</f>
        <v>601-B</v>
      </c>
      <c r="D16" s="9" t="str">
        <f>'1'!D16</f>
        <v>IIND</v>
      </c>
      <c r="E16" s="9">
        <f>'1'!E16</f>
        <v>16</v>
      </c>
      <c r="F16" s="9">
        <v>9</v>
      </c>
      <c r="G16" s="9"/>
      <c r="H16" s="10"/>
      <c r="I16" s="9">
        <f>(E16-SUM(F16:G16))-K16</f>
        <v>7</v>
      </c>
      <c r="J16" s="10"/>
      <c r="K16" s="9">
        <v>0</v>
      </c>
      <c r="L16" s="10">
        <f>K16/E16</f>
        <v>0</v>
      </c>
      <c r="M16" s="9">
        <v>47.8</v>
      </c>
      <c r="N16" s="15">
        <v>0.56000000000000005</v>
      </c>
    </row>
    <row r="17" spans="1:14" s="11" customFormat="1" ht="25.5" x14ac:dyDescent="0.2">
      <c r="A17" s="9" t="str">
        <f>'1'!A17</f>
        <v>SIMULACION</v>
      </c>
      <c r="B17" s="9" t="s">
        <v>54</v>
      </c>
      <c r="C17" s="9" t="str">
        <f>'1'!C17</f>
        <v>404-A</v>
      </c>
      <c r="D17" s="9" t="str">
        <f>'1'!D17</f>
        <v>ISC</v>
      </c>
      <c r="E17" s="9">
        <f>'1'!E17</f>
        <v>29</v>
      </c>
      <c r="F17" s="9">
        <v>15</v>
      </c>
      <c r="G17" s="9"/>
      <c r="H17" s="10"/>
      <c r="I17" s="9">
        <f>(E17-SUM(F17:G17))-K17</f>
        <v>14</v>
      </c>
      <c r="J17" s="10"/>
      <c r="K17" s="9">
        <v>0</v>
      </c>
      <c r="L17" s="10">
        <f>K17/E17</f>
        <v>0</v>
      </c>
      <c r="M17" s="9">
        <v>38.96</v>
      </c>
      <c r="N17" s="15">
        <v>0.51700000000000002</v>
      </c>
    </row>
    <row r="18" spans="1:14" s="11" customFormat="1" ht="25.5" x14ac:dyDescent="0.2">
      <c r="A18" s="9" t="str">
        <f>'1'!A18</f>
        <v>SIMULACION</v>
      </c>
      <c r="B18" s="9" t="s">
        <v>54</v>
      </c>
      <c r="C18" s="9" t="str">
        <f>'1'!C18</f>
        <v>404-B</v>
      </c>
      <c r="D18" s="9" t="str">
        <f>'1'!D18</f>
        <v>ISC</v>
      </c>
      <c r="E18" s="9">
        <f>'1'!E18</f>
        <v>31</v>
      </c>
      <c r="F18" s="9">
        <v>12</v>
      </c>
      <c r="G18" s="9"/>
      <c r="H18" s="10"/>
      <c r="I18" s="9">
        <f>(E18-SUM(F18:G18))-K18</f>
        <v>19</v>
      </c>
      <c r="J18" s="10"/>
      <c r="K18" s="9">
        <v>0</v>
      </c>
      <c r="L18" s="10">
        <f>K18/E18</f>
        <v>0</v>
      </c>
      <c r="M18" s="9">
        <v>26.9</v>
      </c>
      <c r="N18" s="15">
        <v>0.39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61</v>
      </c>
      <c r="G28" s="17">
        <f>SUM(G14:G27)</f>
        <v>0</v>
      </c>
      <c r="H28" s="18">
        <v>0</v>
      </c>
      <c r="I28" s="17">
        <f>(E28-SUM(F28:G28))-K28</f>
        <v>61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38.637999999999998</v>
      </c>
      <c r="N28" s="19">
        <f>AVERAGE(N14:N27)</f>
        <v>0.50940000000000007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90" zoomScaleNormal="9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50</v>
      </c>
      <c r="B14" s="9"/>
      <c r="C14" s="9" t="str">
        <f>'1'!C14</f>
        <v>801-B</v>
      </c>
      <c r="D14" s="9" t="str">
        <f>'1'!D14</f>
        <v>IIND</v>
      </c>
      <c r="E14" s="9">
        <v>21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49</v>
      </c>
      <c r="B15" s="9"/>
      <c r="C15" s="9" t="str">
        <f>'1'!C15</f>
        <v>601-A</v>
      </c>
      <c r="D15" s="9" t="str">
        <f>'1'!D15</f>
        <v>IIND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16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31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0</v>
      </c>
      <c r="G28" s="17">
        <f>SUM(G14:G27)</f>
        <v>0</v>
      </c>
      <c r="H28" s="18"/>
      <c r="I28" s="17">
        <f>(E28-SUM(F28:G28))-K28</f>
        <v>123</v>
      </c>
      <c r="J28" s="18"/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2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2" ht="62.25" customHeight="1" x14ac:dyDescent="0.2">
      <c r="B34" s="38"/>
      <c r="C34" s="38"/>
      <c r="D34" s="38"/>
      <c r="G34" s="34"/>
      <c r="H34" s="34"/>
      <c r="I34" s="34"/>
      <c r="J34" s="34"/>
      <c r="L34" s="1" t="s">
        <v>38</v>
      </c>
    </row>
    <row r="35" spans="1:12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2" hidden="1" x14ac:dyDescent="0.2"/>
    <row r="37" spans="1:12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C24" sqref="C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50</v>
      </c>
      <c r="C14" s="9" t="s">
        <v>43</v>
      </c>
      <c r="D14" s="9" t="str">
        <f>'1'!D14</f>
        <v>IIND</v>
      </c>
      <c r="E14" s="9">
        <v>21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49</v>
      </c>
      <c r="C15" s="9" t="s">
        <v>43</v>
      </c>
      <c r="D15" s="9" t="str">
        <f>'1'!D15</f>
        <v>IIND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ADMINISTRACION DE OPERACIONES II</v>
      </c>
      <c r="C16" s="9" t="s">
        <v>37</v>
      </c>
      <c r="D16" s="9" t="str">
        <f>'1'!D16</f>
        <v>IIND</v>
      </c>
      <c r="E16" s="9">
        <f>'1'!E16</f>
        <v>16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C17" s="9" t="s">
        <v>40</v>
      </c>
      <c r="D17" s="9" t="s">
        <v>33</v>
      </c>
      <c r="E17" s="9">
        <f>'1'!E17</f>
        <v>29</v>
      </c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ht="25.5" x14ac:dyDescent="0.2">
      <c r="A18" s="9" t="str">
        <f>'1'!A18</f>
        <v>SIMULACION</v>
      </c>
      <c r="C18" s="9" t="s">
        <v>41</v>
      </c>
      <c r="D18" s="9" t="str">
        <f>'1'!D18</f>
        <v>ISC</v>
      </c>
      <c r="E18" s="9">
        <f>'1'!E18</f>
        <v>31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0</v>
      </c>
      <c r="G28" s="17">
        <f>SUM(G14:G27)</f>
        <v>0</v>
      </c>
      <c r="H28" s="18"/>
      <c r="I28" s="17">
        <f>(E28-SUM(F28:G28))-K28</f>
        <v>123</v>
      </c>
      <c r="J28" s="18"/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10" zoomScaleNormal="110" zoomScaleSheetLayoutView="100" workbookViewId="0">
      <selection activeCell="E14" sqref="E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32</v>
      </c>
      <c r="B14" s="9" t="s">
        <v>45</v>
      </c>
      <c r="C14" s="9" t="s">
        <v>43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31</v>
      </c>
      <c r="B15" s="9" t="s">
        <v>45</v>
      </c>
      <c r="C15" s="9" t="s">
        <v>37</v>
      </c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 t="s">
        <v>45</v>
      </c>
      <c r="C16" s="9" t="s">
        <v>40</v>
      </c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45</v>
      </c>
      <c r="C17" s="9" t="s">
        <v>41</v>
      </c>
      <c r="D17" s="9" t="str">
        <f>'1'!D17</f>
        <v>ISC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45</v>
      </c>
      <c r="C18" s="9" t="s">
        <v>44</v>
      </c>
      <c r="D18" s="9" t="str">
        <f>'1'!D18</f>
        <v>ISC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>(E28-SUM(F28:G28))-K28</f>
        <v>0</v>
      </c>
      <c r="J28" s="18" t="e">
        <f>I28/E28</f>
        <v>#DIV/0!</v>
      </c>
      <c r="K28" s="17">
        <f>SUM(K14:K27)</f>
        <v>0</v>
      </c>
      <c r="L28" s="18" t="e">
        <f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Ixchel Ailyn Contreras Campos</cp:lastModifiedBy>
  <cp:revision/>
  <dcterms:created xsi:type="dcterms:W3CDTF">2021-11-22T14:45:25Z</dcterms:created>
  <dcterms:modified xsi:type="dcterms:W3CDTF">2024-04-28T16:19:11Z</dcterms:modified>
  <cp:category/>
  <cp:contentStatus/>
</cp:coreProperties>
</file>