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rika\Desktop\REPORTE CALIFICACIÓN FEBRERO 2024\"/>
    </mc:Choice>
  </mc:AlternateContent>
  <xr:revisionPtr revIDLastSave="0" documentId="13_ncr:1_{29392B22-BBF3-4944-B1C0-3D469469B6F4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'4'!$A$1:$N$41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25" l="1"/>
  <c r="N28" i="25"/>
  <c r="M28" i="25"/>
  <c r="K28" i="25"/>
  <c r="G28" i="25"/>
  <c r="F28" i="25"/>
  <c r="E17" i="25"/>
  <c r="E28" i="25" s="1"/>
  <c r="L28" i="25" s="1"/>
  <c r="D17" i="25"/>
  <c r="D16" i="25"/>
  <c r="D15" i="25"/>
  <c r="B37" i="25"/>
  <c r="L8" i="25"/>
  <c r="N32" i="24"/>
  <c r="M32" i="24"/>
  <c r="K32" i="24"/>
  <c r="G32" i="24"/>
  <c r="F32" i="24"/>
  <c r="D21" i="24"/>
  <c r="A21" i="24"/>
  <c r="D17" i="24"/>
  <c r="C17" i="24"/>
  <c r="A17" i="24"/>
  <c r="E14" i="24"/>
  <c r="E32" i="24" s="1"/>
  <c r="D14" i="24"/>
  <c r="C14" i="24"/>
  <c r="A14" i="24"/>
  <c r="B10" i="24"/>
  <c r="B41" i="24"/>
  <c r="L8" i="24"/>
  <c r="H8" i="24"/>
  <c r="E8" i="24"/>
  <c r="N28" i="23"/>
  <c r="M28" i="23"/>
  <c r="K28" i="23"/>
  <c r="G28" i="23"/>
  <c r="F28" i="23"/>
  <c r="D17" i="23"/>
  <c r="A17" i="23"/>
  <c r="D16" i="23"/>
  <c r="C16" i="23"/>
  <c r="A16" i="23"/>
  <c r="D15" i="23"/>
  <c r="C15" i="23"/>
  <c r="A15" i="23"/>
  <c r="D14" i="23"/>
  <c r="C14" i="23"/>
  <c r="A14" i="23"/>
  <c r="B10" i="23"/>
  <c r="B37" i="23"/>
  <c r="L8" i="23"/>
  <c r="H8" i="23"/>
  <c r="E8" i="23"/>
  <c r="A15" i="22"/>
  <c r="D16" i="22"/>
  <c r="E29" i="22"/>
  <c r="A16" i="22"/>
  <c r="D17" i="22"/>
  <c r="A17" i="22"/>
  <c r="C14" i="22"/>
  <c r="D14" i="22"/>
  <c r="E14" i="22"/>
  <c r="A14" i="22"/>
  <c r="B10" i="22"/>
  <c r="B38" i="22"/>
  <c r="L8" i="22"/>
  <c r="H8" i="22"/>
  <c r="E8" i="22"/>
  <c r="N29" i="22"/>
  <c r="M29" i="22"/>
  <c r="K29" i="22"/>
  <c r="G29" i="22"/>
  <c r="F29" i="22"/>
  <c r="B37" i="10"/>
  <c r="E28" i="10"/>
  <c r="E28" i="23" l="1"/>
  <c r="L28" i="23" s="1"/>
  <c r="I29" i="22"/>
  <c r="J29" i="22" s="1"/>
  <c r="H29" i="22"/>
  <c r="L29" i="22"/>
  <c r="H28" i="25"/>
  <c r="I28" i="25"/>
  <c r="J28" i="25" s="1"/>
  <c r="H32" i="24"/>
  <c r="I32" i="24"/>
  <c r="J32" i="24" s="1"/>
  <c r="L32" i="24"/>
  <c r="J28" i="23" l="1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<sst xmlns="http://schemas.openxmlformats.org/spreadsheetml/2006/main" count="238" uniqueCount="50">
  <si>
    <t>Reporte Parcial y Final del Semestre</t>
  </si>
  <si>
    <t>SUBDIRECCIÓN ACADÉMICA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</si>
  <si>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</si>
  <si>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</si>
  <si>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</si>
  <si>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</si>
  <si>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</si>
  <si>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</si>
  <si>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</si>
  <si>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</si>
  <si>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</si>
  <si>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</si>
  <si>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</si>
  <si>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</si>
  <si>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</si>
  <si>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</si>
  <si>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</si>
  <si>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</si>
  <si>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</si>
  <si>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</si>
  <si>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</si>
  <si>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</si>
  <si>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</si>
  <si>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</si>
  <si>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</si>
  <si>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</si>
  <si>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</si>
  <si>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</si>
  <si>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</si>
  <si>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MCA.  Erika del Carmen Páez Chacha</t>
  </si>
  <si>
    <t>LADM</t>
  </si>
  <si>
    <t>Licenciatura en Administración</t>
  </si>
  <si>
    <t xml:space="preserve">Lic. En Administación </t>
  </si>
  <si>
    <t>Final</t>
  </si>
  <si>
    <t xml:space="preserve"> S/E</t>
  </si>
  <si>
    <t>S/E</t>
  </si>
  <si>
    <t>Comunicación Corporativa</t>
  </si>
  <si>
    <t>Taller de Desarrollo Humano</t>
  </si>
  <si>
    <t xml:space="preserve">205A </t>
  </si>
  <si>
    <t>205B</t>
  </si>
  <si>
    <t>205A</t>
  </si>
  <si>
    <t>Lic. En Administración</t>
  </si>
  <si>
    <t>Febrero-Junio 2024</t>
  </si>
  <si>
    <t>Taller de Investigación I</t>
  </si>
  <si>
    <t>205C</t>
  </si>
  <si>
    <t>605B</t>
  </si>
  <si>
    <t xml:space="preserve">DIVISIÓN DE </t>
  </si>
  <si>
    <t>Lic. En Administación</t>
  </si>
  <si>
    <t>L.A.E. Renata Ramos Moreno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</si>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</sst>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96" zoomScaleNormal="96" zoomScaleSheetLayoutView="100" zoomScalePageLayoutView="85" workbookViewId="0">
      <selection activeCell="G37" sqref="G37:J37"/>
    </sheetView>
  </sheetViews>
  <sheetFormatPr baseColWidth="10" defaultColWidth="11.453125" defaultRowHeight="12.5" x14ac:dyDescent="0.25"/>
  <cols>
    <col min="1" max="1" width="38.453125" style="1" bestFit="1" customWidth="1"/>
    <col min="2" max="2" width="9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46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2</v>
      </c>
      <c r="B8" s="29" t="s">
        <v>3</v>
      </c>
      <c r="C8" s="29"/>
      <c r="D8" s="14" t="s">
        <v>4</v>
      </c>
      <c r="E8" s="5">
        <v>5</v>
      </c>
      <c r="G8" s="4" t="s">
        <v>5</v>
      </c>
      <c r="H8" s="5">
        <v>3</v>
      </c>
      <c r="I8" s="35" t="s">
        <v>6</v>
      </c>
      <c r="J8" s="35"/>
      <c r="K8" s="35"/>
      <c r="L8" s="29" t="s">
        <v>42</v>
      </c>
      <c r="M8" s="29"/>
      <c r="N8" s="29"/>
    </row>
    <row r="10" spans="1:14" ht="13" x14ac:dyDescent="0.3">
      <c r="A10" s="4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8" t="s">
        <v>36</v>
      </c>
      <c r="B14" s="9" t="s">
        <v>34</v>
      </c>
      <c r="C14" s="9" t="s">
        <v>40</v>
      </c>
      <c r="D14" s="9" t="s">
        <v>30</v>
      </c>
      <c r="E14" s="9">
        <v>22</v>
      </c>
      <c r="F14" s="9"/>
      <c r="G14" s="9"/>
      <c r="H14" s="10"/>
      <c r="I14" s="9"/>
      <c r="J14" s="10"/>
      <c r="K14" s="9">
        <v>0</v>
      </c>
      <c r="L14" s="10">
        <v>0</v>
      </c>
      <c r="M14" s="9"/>
      <c r="N14" s="15"/>
    </row>
    <row r="15" spans="1:14" s="11" customFormat="1" x14ac:dyDescent="0.25">
      <c r="A15" s="8" t="s">
        <v>36</v>
      </c>
      <c r="B15" s="9" t="s">
        <v>35</v>
      </c>
      <c r="C15" s="9" t="s">
        <v>39</v>
      </c>
      <c r="D15" s="9" t="s">
        <v>30</v>
      </c>
      <c r="E15" s="9">
        <v>26</v>
      </c>
      <c r="F15" s="9"/>
      <c r="G15" s="9"/>
      <c r="H15" s="10"/>
      <c r="I15" s="9"/>
      <c r="J15" s="10"/>
      <c r="K15" s="9">
        <v>0</v>
      </c>
      <c r="L15" s="10">
        <v>0</v>
      </c>
      <c r="M15" s="9"/>
      <c r="N15" s="15"/>
    </row>
    <row r="16" spans="1:14" s="11" customFormat="1" x14ac:dyDescent="0.25">
      <c r="A16" s="8" t="s">
        <v>37</v>
      </c>
      <c r="B16" s="9" t="s">
        <v>35</v>
      </c>
      <c r="C16" s="9" t="s">
        <v>40</v>
      </c>
      <c r="D16" s="9" t="s">
        <v>30</v>
      </c>
      <c r="E16" s="9">
        <v>22</v>
      </c>
      <c r="F16" s="9"/>
      <c r="G16" s="9"/>
      <c r="H16" s="10"/>
      <c r="I16" s="9"/>
      <c r="J16" s="10"/>
      <c r="K16" s="9">
        <v>0</v>
      </c>
      <c r="L16" s="10">
        <v>0</v>
      </c>
      <c r="M16" s="9"/>
      <c r="N16" s="15"/>
    </row>
    <row r="17" spans="1:14" s="11" customFormat="1" x14ac:dyDescent="0.25">
      <c r="A17" s="8" t="s">
        <v>37</v>
      </c>
      <c r="B17" s="9" t="s">
        <v>35</v>
      </c>
      <c r="C17" s="9" t="s">
        <v>44</v>
      </c>
      <c r="D17" s="9" t="s">
        <v>30</v>
      </c>
      <c r="E17" s="9">
        <v>16</v>
      </c>
      <c r="F17" s="9"/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5">
      <c r="A18" s="8" t="s">
        <v>43</v>
      </c>
      <c r="B18" s="9" t="s">
        <v>35</v>
      </c>
      <c r="C18" s="9" t="s">
        <v>45</v>
      </c>
      <c r="D18" s="9" t="s">
        <v>30</v>
      </c>
      <c r="E18" s="9">
        <v>15</v>
      </c>
      <c r="F18" s="9"/>
      <c r="G18" s="9"/>
      <c r="H18" s="10"/>
      <c r="I18" s="9"/>
      <c r="J18" s="10"/>
      <c r="K18" s="9">
        <v>0</v>
      </c>
      <c r="L18" s="10"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101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>
        <v>0</v>
      </c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48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3" zoomScale="85" zoomScaleNormal="85" zoomScaleSheetLayoutView="100" zoomScalePageLayoutView="85" workbookViewId="0">
      <selection activeCell="A3" sqref="A3:N3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46</v>
      </c>
      <c r="B6" s="38"/>
      <c r="C6" s="38"/>
      <c r="D6" s="38"/>
      <c r="E6" s="39" t="s">
        <v>41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>
        <v>2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2024</v>
      </c>
      <c r="M8" s="29"/>
      <c r="N8" s="29"/>
    </row>
    <row r="10" spans="1:14" ht="13" x14ac:dyDescent="0.3">
      <c r="A10" s="4" t="s">
        <v>7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Comunicación Corporativa</v>
      </c>
      <c r="B14" s="9">
        <v>1</v>
      </c>
      <c r="C14" s="9" t="str">
        <f>'1'!C14</f>
        <v>205A</v>
      </c>
      <c r="D14" s="9" t="str">
        <f>'1'!D14</f>
        <v>LADM</v>
      </c>
      <c r="E14" s="9">
        <f>'1'!E14</f>
        <v>22</v>
      </c>
      <c r="F14" s="9">
        <v>18</v>
      </c>
      <c r="G14" s="9"/>
      <c r="H14" s="10">
        <v>0.82</v>
      </c>
      <c r="I14" s="9">
        <v>4</v>
      </c>
      <c r="J14" s="10">
        <v>0.18</v>
      </c>
      <c r="K14" s="9"/>
      <c r="L14" s="10">
        <v>0</v>
      </c>
      <c r="M14" s="9">
        <v>61</v>
      </c>
      <c r="N14" s="15">
        <v>1</v>
      </c>
    </row>
    <row r="15" spans="1:14" s="11" customFormat="1" x14ac:dyDescent="0.25">
      <c r="A15" s="9" t="str">
        <f>'1'!A15</f>
        <v>Comunicación Corporativa</v>
      </c>
      <c r="B15" s="9">
        <v>1</v>
      </c>
      <c r="C15" s="9" t="s">
        <v>39</v>
      </c>
      <c r="D15" s="9" t="s">
        <v>30</v>
      </c>
      <c r="E15" s="9">
        <v>26</v>
      </c>
      <c r="F15" s="9">
        <v>15</v>
      </c>
      <c r="G15" s="9"/>
      <c r="H15" s="10">
        <v>0.57999999999999996</v>
      </c>
      <c r="I15" s="9">
        <v>11</v>
      </c>
      <c r="J15" s="10">
        <v>0.42</v>
      </c>
      <c r="K15" s="9"/>
      <c r="L15" s="10">
        <v>0</v>
      </c>
      <c r="M15" s="9">
        <v>43</v>
      </c>
      <c r="N15" s="15">
        <v>1</v>
      </c>
    </row>
    <row r="16" spans="1:14" s="11" customFormat="1" x14ac:dyDescent="0.25">
      <c r="A16" s="9" t="str">
        <f>'1'!A16</f>
        <v>Taller de Desarrollo Humano</v>
      </c>
      <c r="B16" s="9">
        <v>1</v>
      </c>
      <c r="C16" s="9" t="s">
        <v>40</v>
      </c>
      <c r="D16" s="9" t="str">
        <f>'1'!D15</f>
        <v>LADM</v>
      </c>
      <c r="E16" s="9">
        <v>22</v>
      </c>
      <c r="F16" s="9">
        <v>22</v>
      </c>
      <c r="G16" s="9"/>
      <c r="H16" s="10">
        <v>1</v>
      </c>
      <c r="I16" s="9">
        <v>0</v>
      </c>
      <c r="J16" s="10">
        <v>0</v>
      </c>
      <c r="K16" s="9"/>
      <c r="L16" s="10">
        <v>0</v>
      </c>
      <c r="M16" s="9">
        <v>91</v>
      </c>
      <c r="N16" s="15">
        <v>0.64</v>
      </c>
    </row>
    <row r="17" spans="1:14" s="11" customFormat="1" x14ac:dyDescent="0.25">
      <c r="A17" s="9" t="str">
        <f>'1'!A17</f>
        <v>Taller de Desarrollo Humano</v>
      </c>
      <c r="B17" s="9">
        <v>1</v>
      </c>
      <c r="C17" s="9" t="s">
        <v>44</v>
      </c>
      <c r="D17" s="9" t="str">
        <f>'1'!D16</f>
        <v>LADM</v>
      </c>
      <c r="E17" s="9">
        <v>16</v>
      </c>
      <c r="F17" s="9">
        <v>14</v>
      </c>
      <c r="G17" s="9"/>
      <c r="H17" s="10">
        <v>0.88</v>
      </c>
      <c r="I17" s="9">
        <v>2</v>
      </c>
      <c r="J17" s="10">
        <v>0.12</v>
      </c>
      <c r="K17" s="9"/>
      <c r="L17" s="10">
        <v>0</v>
      </c>
      <c r="M17" s="9">
        <v>76</v>
      </c>
      <c r="N17" s="15">
        <v>0.75</v>
      </c>
    </row>
    <row r="18" spans="1:14" s="11" customFormat="1" x14ac:dyDescent="0.25">
      <c r="A18" s="21" t="s">
        <v>43</v>
      </c>
      <c r="B18" s="9">
        <v>1</v>
      </c>
      <c r="C18" s="9" t="s">
        <v>45</v>
      </c>
      <c r="D18" s="9" t="s">
        <v>30</v>
      </c>
      <c r="E18" s="9">
        <v>15</v>
      </c>
      <c r="F18" s="9">
        <v>13</v>
      </c>
      <c r="G18" s="9"/>
      <c r="H18" s="10">
        <v>0.87</v>
      </c>
      <c r="I18" s="9">
        <v>2</v>
      </c>
      <c r="J18" s="10">
        <v>0.13</v>
      </c>
      <c r="K18" s="9"/>
      <c r="L18" s="10">
        <v>0</v>
      </c>
      <c r="M18" s="9">
        <v>63</v>
      </c>
      <c r="N18" s="15">
        <v>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101</v>
      </c>
      <c r="F29" s="17">
        <f>SUM(F14:F28)</f>
        <v>82</v>
      </c>
      <c r="G29" s="17">
        <f>SUM(G14:G28)</f>
        <v>0</v>
      </c>
      <c r="H29" s="18">
        <f>SUM(F29:G29)/E29</f>
        <v>0.81188118811881194</v>
      </c>
      <c r="I29" s="17">
        <f t="shared" ref="I29" si="0">(E29-SUM(F29:G29))-K29</f>
        <v>19</v>
      </c>
      <c r="J29" s="18">
        <f t="shared" ref="J29" si="1">I29/E29</f>
        <v>0.18811881188118812</v>
      </c>
      <c r="K29" s="17">
        <f>SUM(K14:K28)</f>
        <v>0</v>
      </c>
      <c r="L29" s="18">
        <f t="shared" ref="L29" si="2">K29/E29</f>
        <v>0</v>
      </c>
      <c r="M29" s="17">
        <f>AVERAGE(M14:M28)</f>
        <v>66.8</v>
      </c>
      <c r="N29" s="19">
        <f>AVERAGE(N14:N28)</f>
        <v>0.87800000000000011</v>
      </c>
    </row>
    <row r="31" spans="1:14" ht="120" customHeight="1" x14ac:dyDescent="0.25">
      <c r="A31" s="32" t="s">
        <v>25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5">
      <c r="A33" s="12"/>
    </row>
    <row r="34" spans="1:10" ht="13" x14ac:dyDescent="0.3">
      <c r="B34" s="26" t="s">
        <v>26</v>
      </c>
      <c r="C34" s="26"/>
      <c r="D34" s="26"/>
      <c r="G34" s="27" t="s">
        <v>27</v>
      </c>
      <c r="H34" s="27"/>
      <c r="I34" s="27"/>
      <c r="J34" s="27"/>
    </row>
    <row r="35" spans="1:10" ht="62.25" customHeight="1" x14ac:dyDescent="0.25">
      <c r="B35" s="28"/>
      <c r="C35" s="28"/>
      <c r="D35" s="28"/>
      <c r="G35" s="29"/>
      <c r="H35" s="29"/>
      <c r="I35" s="29"/>
      <c r="J35" s="29"/>
    </row>
    <row r="36" spans="1:10" hidden="1" x14ac:dyDescent="0.25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25"/>
    <row r="38" spans="1:10" ht="45" customHeight="1" x14ac:dyDescent="0.25">
      <c r="B38" s="23" t="str">
        <f>B10</f>
        <v>MCA.  Erika del Carmen Páez Chacha</v>
      </c>
      <c r="C38" s="23"/>
      <c r="D38" s="23"/>
      <c r="E38" s="13"/>
      <c r="F38" s="13"/>
      <c r="G38" s="23" t="s">
        <v>48</v>
      </c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7"/>
  <sheetViews>
    <sheetView topLeftCell="A2" zoomScale="85" zoomScaleNormal="85" zoomScaleSheetLayoutView="100" zoomScalePageLayoutView="85" workbookViewId="0">
      <selection activeCell="C19" sqref="C19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6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P5" s="1">
        <v>2</v>
      </c>
    </row>
    <row r="6" spans="1:16" ht="13" x14ac:dyDescent="0.3">
      <c r="A6" s="38" t="s">
        <v>46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6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4.5" x14ac:dyDescent="0.35">
      <c r="A8" s="4" t="s">
        <v>2</v>
      </c>
      <c r="B8" s="29">
        <v>3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2024</v>
      </c>
      <c r="M8" s="29"/>
      <c r="N8" s="29"/>
    </row>
    <row r="10" spans="1:16" ht="13" x14ac:dyDescent="0.3">
      <c r="A10" s="4" t="s">
        <v>7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6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6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6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6" s="11" customFormat="1" x14ac:dyDescent="0.25">
      <c r="A14" s="9" t="str">
        <f>'1'!A14</f>
        <v>Comunicación Corporativa</v>
      </c>
      <c r="B14" s="9">
        <v>2</v>
      </c>
      <c r="C14" s="9" t="str">
        <f>'1'!C14</f>
        <v>205A</v>
      </c>
      <c r="D14" s="9" t="str">
        <f>'1'!D14</f>
        <v>LADM</v>
      </c>
      <c r="E14" s="9">
        <v>22</v>
      </c>
      <c r="F14" s="9">
        <v>15</v>
      </c>
      <c r="G14" s="9"/>
      <c r="H14" s="10">
        <v>0.68</v>
      </c>
      <c r="I14" s="9">
        <v>7</v>
      </c>
      <c r="J14" s="10">
        <v>0.32</v>
      </c>
      <c r="K14" s="9"/>
      <c r="L14" s="10">
        <v>0</v>
      </c>
      <c r="M14" s="9">
        <v>53</v>
      </c>
      <c r="N14" s="15">
        <v>0.68</v>
      </c>
    </row>
    <row r="15" spans="1:16" s="11" customFormat="1" x14ac:dyDescent="0.25">
      <c r="A15" s="9" t="str">
        <f>'1'!A15</f>
        <v>Comunicación Corporativa</v>
      </c>
      <c r="B15" s="9">
        <v>2</v>
      </c>
      <c r="C15" s="9" t="str">
        <f>'1'!C15</f>
        <v>205B</v>
      </c>
      <c r="D15" s="9" t="str">
        <f>'1'!D15</f>
        <v>LADM</v>
      </c>
      <c r="E15" s="9">
        <v>26</v>
      </c>
      <c r="F15" s="9">
        <v>17</v>
      </c>
      <c r="G15" s="9"/>
      <c r="H15" s="10">
        <v>0.65</v>
      </c>
      <c r="I15" s="9">
        <v>9</v>
      </c>
      <c r="J15" s="10">
        <v>0.35</v>
      </c>
      <c r="K15" s="9"/>
      <c r="L15" s="10">
        <v>0</v>
      </c>
      <c r="M15" s="9">
        <v>50</v>
      </c>
      <c r="N15" s="15">
        <v>0.65</v>
      </c>
    </row>
    <row r="16" spans="1:16" s="11" customFormat="1" x14ac:dyDescent="0.25">
      <c r="A16" s="9" t="str">
        <f>'1'!A16</f>
        <v>Taller de Desarrollo Humano</v>
      </c>
      <c r="B16" s="9">
        <v>2</v>
      </c>
      <c r="C16" s="9" t="str">
        <f>'1'!C16</f>
        <v>205A</v>
      </c>
      <c r="D16" s="9" t="str">
        <f>'1'!D16</f>
        <v>LADM</v>
      </c>
      <c r="E16" s="9">
        <v>22</v>
      </c>
      <c r="F16" s="9">
        <v>21</v>
      </c>
      <c r="G16" s="9"/>
      <c r="H16" s="10">
        <v>0.95</v>
      </c>
      <c r="I16" s="9">
        <v>1</v>
      </c>
      <c r="J16" s="10">
        <v>0.05</v>
      </c>
      <c r="K16" s="9"/>
      <c r="L16" s="10">
        <v>0</v>
      </c>
      <c r="M16" s="9">
        <v>87</v>
      </c>
      <c r="N16" s="15">
        <v>0.68</v>
      </c>
    </row>
    <row r="17" spans="1:14" s="11" customFormat="1" x14ac:dyDescent="0.25">
      <c r="A17" s="9" t="str">
        <f>'1'!A17</f>
        <v>Taller de Desarrollo Humano</v>
      </c>
      <c r="B17" s="9">
        <v>3</v>
      </c>
      <c r="C17" s="9" t="s">
        <v>40</v>
      </c>
      <c r="D17" s="9" t="str">
        <f>'1'!D17</f>
        <v>LADM</v>
      </c>
      <c r="E17" s="9">
        <v>22</v>
      </c>
      <c r="F17" s="9">
        <v>19</v>
      </c>
      <c r="G17" s="9"/>
      <c r="H17" s="10">
        <v>0.86</v>
      </c>
      <c r="I17" s="9">
        <v>3</v>
      </c>
      <c r="J17" s="10">
        <v>0.14000000000000001</v>
      </c>
      <c r="K17" s="9"/>
      <c r="L17" s="10">
        <v>0</v>
      </c>
      <c r="M17" s="9">
        <v>77</v>
      </c>
      <c r="N17" s="15">
        <v>0.81</v>
      </c>
    </row>
    <row r="18" spans="1:14" s="11" customFormat="1" x14ac:dyDescent="0.25">
      <c r="A18" s="9" t="s">
        <v>37</v>
      </c>
      <c r="B18" s="9">
        <v>2</v>
      </c>
      <c r="C18" s="9" t="s">
        <v>44</v>
      </c>
      <c r="D18" s="9" t="s">
        <v>30</v>
      </c>
      <c r="E18" s="9">
        <v>16</v>
      </c>
      <c r="F18" s="9">
        <v>13</v>
      </c>
      <c r="G18" s="9"/>
      <c r="H18" s="10">
        <v>0.81</v>
      </c>
      <c r="I18" s="9">
        <v>3</v>
      </c>
      <c r="J18" s="10">
        <v>0.19</v>
      </c>
      <c r="K18" s="9"/>
      <c r="L18" s="10">
        <v>0</v>
      </c>
      <c r="M18" s="9">
        <v>71</v>
      </c>
      <c r="N18" s="15">
        <v>0.75</v>
      </c>
    </row>
    <row r="19" spans="1:14" s="11" customFormat="1" x14ac:dyDescent="0.25">
      <c r="A19" s="9" t="s">
        <v>37</v>
      </c>
      <c r="B19" s="9">
        <v>3</v>
      </c>
      <c r="C19" s="9" t="s">
        <v>44</v>
      </c>
      <c r="D19" s="9" t="s">
        <v>30</v>
      </c>
      <c r="E19" s="9">
        <v>16</v>
      </c>
      <c r="F19" s="9">
        <v>13</v>
      </c>
      <c r="G19" s="9"/>
      <c r="H19" s="10">
        <v>0.81</v>
      </c>
      <c r="I19" s="9">
        <v>3</v>
      </c>
      <c r="J19" s="10">
        <v>0.19</v>
      </c>
      <c r="K19" s="9"/>
      <c r="L19" s="10">
        <v>0</v>
      </c>
      <c r="M19" s="9">
        <v>71</v>
      </c>
      <c r="N19" s="15">
        <v>0.75</v>
      </c>
    </row>
    <row r="20" spans="1:14" s="11" customFormat="1" x14ac:dyDescent="0.25">
      <c r="A20" s="9" t="s">
        <v>43</v>
      </c>
      <c r="B20" s="9">
        <v>2</v>
      </c>
      <c r="C20" s="9" t="s">
        <v>45</v>
      </c>
      <c r="D20" s="9" t="s">
        <v>30</v>
      </c>
      <c r="E20" s="9">
        <v>15</v>
      </c>
      <c r="F20" s="9">
        <v>12</v>
      </c>
      <c r="G20" s="9"/>
      <c r="H20" s="10">
        <v>0.8</v>
      </c>
      <c r="I20" s="9">
        <v>3</v>
      </c>
      <c r="J20" s="10">
        <v>0.2</v>
      </c>
      <c r="K20" s="9"/>
      <c r="L20" s="10">
        <v>0</v>
      </c>
      <c r="M20" s="9">
        <v>68</v>
      </c>
      <c r="N20" s="15">
        <v>0.8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139</v>
      </c>
      <c r="F28" s="17">
        <f>SUM(F14:F27)</f>
        <v>110</v>
      </c>
      <c r="G28" s="17">
        <f>SUM(G14:G27)</f>
        <v>0</v>
      </c>
      <c r="H28" s="18">
        <f>SUM(F28:G28)/E28</f>
        <v>0.79136690647482011</v>
      </c>
      <c r="I28" s="17"/>
      <c r="J28" s="18">
        <f t="shared" ref="J28" si="0">I28/E28</f>
        <v>0</v>
      </c>
      <c r="K28" s="17">
        <f>SUM(K14:K27)</f>
        <v>0</v>
      </c>
      <c r="L28" s="18">
        <f t="shared" ref="L28" si="1">K28/E28</f>
        <v>0</v>
      </c>
      <c r="M28" s="17">
        <f>AVERAGE(M14:M27)</f>
        <v>68.142857142857139</v>
      </c>
      <c r="N28" s="19">
        <f>AVERAGE(N14:N27)</f>
        <v>0.73142857142857143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48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1"/>
  <sheetViews>
    <sheetView topLeftCell="A8" zoomScale="90" zoomScaleNormal="90" zoomScaleSheetLayoutView="100" zoomScalePageLayoutView="85" workbookViewId="0">
      <selection activeCell="F22" sqref="F22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46</v>
      </c>
      <c r="B6" s="38"/>
      <c r="C6" s="38"/>
      <c r="D6" s="38"/>
      <c r="E6" s="39" t="s">
        <v>47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>
        <v>4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2024</v>
      </c>
      <c r="M8" s="29"/>
      <c r="N8" s="29"/>
    </row>
    <row r="10" spans="1:14" ht="13" x14ac:dyDescent="0.3">
      <c r="A10" s="4" t="s">
        <v>7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Comunicación Corporativa</v>
      </c>
      <c r="B14" s="9">
        <v>3</v>
      </c>
      <c r="C14" s="9" t="str">
        <f>'1'!C14</f>
        <v>205A</v>
      </c>
      <c r="D14" s="9" t="str">
        <f>'1'!D14</f>
        <v>LADM</v>
      </c>
      <c r="E14" s="9">
        <f>'1'!E14</f>
        <v>22</v>
      </c>
      <c r="F14" s="9">
        <v>15</v>
      </c>
      <c r="G14" s="9"/>
      <c r="H14" s="10">
        <v>0.68</v>
      </c>
      <c r="I14" s="9">
        <v>7</v>
      </c>
      <c r="J14" s="10">
        <v>0.32</v>
      </c>
      <c r="K14" s="9"/>
      <c r="L14" s="10">
        <v>0</v>
      </c>
      <c r="M14" s="9">
        <v>53</v>
      </c>
      <c r="N14" s="15">
        <v>0.68</v>
      </c>
    </row>
    <row r="15" spans="1:14" s="11" customFormat="1" x14ac:dyDescent="0.25">
      <c r="A15" s="9" t="s">
        <v>36</v>
      </c>
      <c r="B15" s="9">
        <v>4</v>
      </c>
      <c r="C15" s="9" t="s">
        <v>40</v>
      </c>
      <c r="D15" s="9" t="s">
        <v>30</v>
      </c>
      <c r="E15" s="9">
        <v>22</v>
      </c>
      <c r="F15" s="9">
        <v>22</v>
      </c>
      <c r="G15" s="9"/>
      <c r="H15" s="10">
        <v>1</v>
      </c>
      <c r="I15" s="9">
        <v>0</v>
      </c>
      <c r="J15" s="10">
        <v>0</v>
      </c>
      <c r="K15" s="9"/>
      <c r="L15" s="10">
        <v>0</v>
      </c>
      <c r="M15" s="9">
        <v>90</v>
      </c>
      <c r="N15" s="15">
        <v>0.55000000000000004</v>
      </c>
    </row>
    <row r="16" spans="1:14" s="11" customFormat="1" x14ac:dyDescent="0.25">
      <c r="A16" s="9" t="s">
        <v>36</v>
      </c>
      <c r="B16" s="9">
        <v>3</v>
      </c>
      <c r="C16" s="9" t="s">
        <v>39</v>
      </c>
      <c r="D16" s="9" t="s">
        <v>30</v>
      </c>
      <c r="E16" s="9">
        <v>26</v>
      </c>
      <c r="F16" s="9">
        <v>14</v>
      </c>
      <c r="G16" s="9"/>
      <c r="H16" s="10">
        <v>0.54</v>
      </c>
      <c r="I16" s="9">
        <v>12</v>
      </c>
      <c r="J16" s="10">
        <v>0.46</v>
      </c>
      <c r="K16" s="9"/>
      <c r="L16" s="10">
        <v>0</v>
      </c>
      <c r="M16" s="9">
        <v>39</v>
      </c>
      <c r="N16" s="15">
        <v>0.54</v>
      </c>
    </row>
    <row r="17" spans="1:14" s="11" customFormat="1" x14ac:dyDescent="0.25">
      <c r="A17" s="9" t="str">
        <f>'1'!A15</f>
        <v>Comunicación Corporativa</v>
      </c>
      <c r="B17" s="9">
        <v>4</v>
      </c>
      <c r="C17" s="9" t="str">
        <f>'1'!C15</f>
        <v>205B</v>
      </c>
      <c r="D17" s="9" t="str">
        <f>'1'!D15</f>
        <v>LADM</v>
      </c>
      <c r="E17" s="9">
        <v>26</v>
      </c>
      <c r="F17" s="9">
        <v>23</v>
      </c>
      <c r="G17" s="9"/>
      <c r="H17" s="10">
        <v>0.88</v>
      </c>
      <c r="I17" s="9">
        <v>3</v>
      </c>
      <c r="J17" s="10">
        <v>0.12</v>
      </c>
      <c r="K17" s="9"/>
      <c r="L17" s="10">
        <v>0</v>
      </c>
      <c r="M17" s="9">
        <v>77</v>
      </c>
      <c r="N17" s="15">
        <v>0.83</v>
      </c>
    </row>
    <row r="18" spans="1:14" s="11" customFormat="1" x14ac:dyDescent="0.25">
      <c r="A18" s="9" t="s">
        <v>37</v>
      </c>
      <c r="B18" s="9">
        <v>4</v>
      </c>
      <c r="C18" s="9" t="s">
        <v>40</v>
      </c>
      <c r="D18" s="9" t="s">
        <v>30</v>
      </c>
      <c r="E18" s="9">
        <v>22</v>
      </c>
      <c r="F18" s="9">
        <v>19</v>
      </c>
      <c r="G18" s="9"/>
      <c r="H18" s="10">
        <v>0.86</v>
      </c>
      <c r="I18" s="9">
        <v>3</v>
      </c>
      <c r="J18" s="10">
        <v>0.14000000000000001</v>
      </c>
      <c r="K18" s="9"/>
      <c r="L18" s="10">
        <v>0</v>
      </c>
      <c r="M18" s="9">
        <v>71</v>
      </c>
      <c r="N18" s="15">
        <v>0.68</v>
      </c>
    </row>
    <row r="19" spans="1:14" s="11" customFormat="1" x14ac:dyDescent="0.25">
      <c r="A19" s="9" t="s">
        <v>37</v>
      </c>
      <c r="B19" s="9">
        <v>5</v>
      </c>
      <c r="C19" s="9" t="s">
        <v>40</v>
      </c>
      <c r="D19" s="9" t="s">
        <v>30</v>
      </c>
      <c r="E19" s="9">
        <v>22</v>
      </c>
      <c r="F19" s="9">
        <v>21</v>
      </c>
      <c r="G19" s="9"/>
      <c r="H19" s="10">
        <v>0.95</v>
      </c>
      <c r="I19" s="9">
        <v>1</v>
      </c>
      <c r="J19" s="10">
        <v>0.05</v>
      </c>
      <c r="K19" s="9"/>
      <c r="L19" s="10">
        <v>0</v>
      </c>
      <c r="M19" s="9">
        <v>84</v>
      </c>
      <c r="N19" s="15">
        <v>0.64</v>
      </c>
    </row>
    <row r="20" spans="1:14" s="11" customFormat="1" x14ac:dyDescent="0.25">
      <c r="A20" s="9" t="s">
        <v>37</v>
      </c>
      <c r="B20" s="9">
        <v>4</v>
      </c>
      <c r="C20" s="9" t="s">
        <v>44</v>
      </c>
      <c r="D20" s="9" t="s">
        <v>30</v>
      </c>
      <c r="E20" s="9">
        <v>16</v>
      </c>
      <c r="F20" s="9">
        <v>13</v>
      </c>
      <c r="G20" s="9"/>
      <c r="H20" s="10">
        <v>0.81</v>
      </c>
      <c r="I20" s="9">
        <v>3</v>
      </c>
      <c r="J20" s="10">
        <v>0.19</v>
      </c>
      <c r="K20" s="9"/>
      <c r="L20" s="10">
        <v>0</v>
      </c>
      <c r="M20" s="9">
        <v>70</v>
      </c>
      <c r="N20" s="15">
        <v>0.81</v>
      </c>
    </row>
    <row r="21" spans="1:14" s="11" customFormat="1" x14ac:dyDescent="0.25">
      <c r="A21" s="9" t="str">
        <f>'1'!A17</f>
        <v>Taller de Desarrollo Humano</v>
      </c>
      <c r="B21" s="9">
        <v>5</v>
      </c>
      <c r="C21" s="9" t="s">
        <v>44</v>
      </c>
      <c r="D21" s="9" t="str">
        <f>'1'!D17</f>
        <v>LADM</v>
      </c>
      <c r="E21" s="9">
        <v>16</v>
      </c>
      <c r="F21" s="9">
        <v>13</v>
      </c>
      <c r="G21" s="9"/>
      <c r="H21" s="10">
        <v>0.81</v>
      </c>
      <c r="I21" s="9">
        <v>3</v>
      </c>
      <c r="J21" s="10">
        <v>0.19</v>
      </c>
      <c r="K21" s="9"/>
      <c r="L21" s="10">
        <v>0</v>
      </c>
      <c r="M21" s="9">
        <v>64</v>
      </c>
      <c r="N21" s="15">
        <v>0.81</v>
      </c>
    </row>
    <row r="22" spans="1:14" s="11" customFormat="1" x14ac:dyDescent="0.25">
      <c r="A22" s="21" t="s">
        <v>43</v>
      </c>
      <c r="B22" s="9" t="s">
        <v>49</v>
      </c>
      <c r="C22" s="9" t="s">
        <v>45</v>
      </c>
      <c r="D22" s="9" t="s">
        <v>30</v>
      </c>
      <c r="E22" s="9">
        <v>15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5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" thickBot="1" x14ac:dyDescent="0.3">
      <c r="A32" s="16" t="s">
        <v>23</v>
      </c>
      <c r="B32" s="17" t="s">
        <v>24</v>
      </c>
      <c r="C32" s="17" t="s">
        <v>24</v>
      </c>
      <c r="D32" s="17" t="s">
        <v>24</v>
      </c>
      <c r="E32" s="17">
        <f>SUM(E14:E31)</f>
        <v>187</v>
      </c>
      <c r="F32" s="17">
        <f>SUM(F14:F31)</f>
        <v>140</v>
      </c>
      <c r="G32" s="17">
        <f>SUM(G14:G31)</f>
        <v>0</v>
      </c>
      <c r="H32" s="18">
        <f>SUM(F32:G32)/E32</f>
        <v>0.74866310160427807</v>
      </c>
      <c r="I32" s="17">
        <f t="shared" ref="I32" si="0">(E32-SUM(F32:G32))-K32</f>
        <v>47</v>
      </c>
      <c r="J32" s="18">
        <f t="shared" ref="J32" si="1">I32/E32</f>
        <v>0.25133689839572193</v>
      </c>
      <c r="K32" s="17">
        <f>SUM(K14:K31)</f>
        <v>0</v>
      </c>
      <c r="L32" s="18">
        <f t="shared" ref="L32" si="2">K32/E32</f>
        <v>0</v>
      </c>
      <c r="M32" s="17">
        <f>AVERAGE(M14:M31)</f>
        <v>68.5</v>
      </c>
      <c r="N32" s="19">
        <f>AVERAGE(N14:N31)</f>
        <v>0.69250000000000012</v>
      </c>
    </row>
    <row r="34" spans="1:14" ht="120" customHeight="1" x14ac:dyDescent="0.25">
      <c r="A34" s="32" t="s">
        <v>25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6" spans="1:14" x14ac:dyDescent="0.25">
      <c r="A36" s="12"/>
    </row>
    <row r="37" spans="1:14" ht="13" x14ac:dyDescent="0.3">
      <c r="B37" s="26" t="s">
        <v>26</v>
      </c>
      <c r="C37" s="26"/>
      <c r="D37" s="26"/>
      <c r="G37" s="27" t="s">
        <v>27</v>
      </c>
      <c r="H37" s="27"/>
      <c r="I37" s="27"/>
      <c r="J37" s="27"/>
    </row>
    <row r="38" spans="1:14" ht="62.25" customHeight="1" x14ac:dyDescent="0.25">
      <c r="B38" s="28"/>
      <c r="C38" s="28"/>
      <c r="D38" s="28"/>
      <c r="G38" s="29"/>
      <c r="H38" s="29"/>
      <c r="I38" s="29"/>
      <c r="J38" s="29"/>
    </row>
    <row r="39" spans="1:14" hidden="1" x14ac:dyDescent="0.25">
      <c r="A39" s="22" t="e">
        <v>#REF!</v>
      </c>
      <c r="B39" s="22"/>
      <c r="C39" s="6"/>
      <c r="E39" s="22"/>
      <c r="F39" s="22"/>
      <c r="G39" s="22"/>
      <c r="H39" s="22"/>
    </row>
    <row r="40" spans="1:14" hidden="1" x14ac:dyDescent="0.25"/>
    <row r="41" spans="1:14" ht="45" customHeight="1" x14ac:dyDescent="0.25">
      <c r="B41" s="23" t="str">
        <f>B10</f>
        <v>MCA.  Erika del Carmen Páez Chacha</v>
      </c>
      <c r="C41" s="23"/>
      <c r="D41" s="23"/>
      <c r="E41" s="13"/>
      <c r="F41" s="13"/>
      <c r="G41" s="23" t="s">
        <v>48</v>
      </c>
      <c r="H41" s="23"/>
      <c r="I41" s="23"/>
      <c r="J41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4:N34"/>
    <mergeCell ref="B38:D38"/>
    <mergeCell ref="G38:J38"/>
    <mergeCell ref="B37:D37"/>
    <mergeCell ref="G37:J37"/>
    <mergeCell ref="A39:B39"/>
    <mergeCell ref="E39:H39"/>
    <mergeCell ref="B41:D41"/>
    <mergeCell ref="G41:J41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4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46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 t="s">
        <v>33</v>
      </c>
      <c r="C8" s="29"/>
      <c r="D8" s="14" t="s">
        <v>4</v>
      </c>
      <c r="E8" s="20">
        <v>5</v>
      </c>
      <c r="F8"/>
      <c r="G8" s="4" t="s">
        <v>5</v>
      </c>
      <c r="H8" s="20">
        <v>3</v>
      </c>
      <c r="I8" s="35" t="s">
        <v>6</v>
      </c>
      <c r="J8" s="35"/>
      <c r="K8" s="35"/>
      <c r="L8" s="29" t="str">
        <f>'1'!L8</f>
        <v>Febrero-Junio 2024</v>
      </c>
      <c r="M8" s="29"/>
      <c r="N8" s="29"/>
    </row>
    <row r="10" spans="1:14" ht="13" x14ac:dyDescent="0.3">
      <c r="A10" s="4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">
        <v>36</v>
      </c>
      <c r="B14" s="9"/>
      <c r="C14" s="9" t="s">
        <v>38</v>
      </c>
      <c r="D14" s="9" t="str">
        <f>'1'!D14</f>
        <v>LADM</v>
      </c>
      <c r="E14" s="9">
        <v>24</v>
      </c>
      <c r="F14" s="9">
        <v>22</v>
      </c>
      <c r="G14" s="9">
        <v>0</v>
      </c>
      <c r="H14" s="10">
        <v>0.92</v>
      </c>
      <c r="I14" s="9">
        <v>2</v>
      </c>
      <c r="J14" s="10">
        <v>0.08</v>
      </c>
      <c r="K14" s="9">
        <v>0</v>
      </c>
      <c r="L14" s="10">
        <v>0</v>
      </c>
      <c r="M14" s="9">
        <v>72</v>
      </c>
      <c r="N14" s="15">
        <v>0.92</v>
      </c>
    </row>
    <row r="15" spans="1:14" s="11" customFormat="1" x14ac:dyDescent="0.25">
      <c r="A15" s="9" t="s">
        <v>36</v>
      </c>
      <c r="B15" s="9"/>
      <c r="C15" s="9" t="s">
        <v>39</v>
      </c>
      <c r="D15" s="9" t="str">
        <f>'1'!D15</f>
        <v>LADM</v>
      </c>
      <c r="E15" s="9">
        <v>26</v>
      </c>
      <c r="F15" s="9">
        <v>22</v>
      </c>
      <c r="G15" s="9">
        <v>0</v>
      </c>
      <c r="H15" s="10">
        <v>0.85</v>
      </c>
      <c r="I15" s="21">
        <v>2</v>
      </c>
      <c r="J15" s="10">
        <v>7.4999999999999997E-2</v>
      </c>
      <c r="K15" s="9">
        <v>2</v>
      </c>
      <c r="L15" s="10">
        <v>7.4999999999999997E-2</v>
      </c>
      <c r="M15" s="9">
        <v>70</v>
      </c>
      <c r="N15" s="15">
        <v>0.85</v>
      </c>
    </row>
    <row r="16" spans="1:14" s="11" customFormat="1" x14ac:dyDescent="0.25">
      <c r="A16" s="9" t="s">
        <v>37</v>
      </c>
      <c r="B16" s="9"/>
      <c r="C16" s="9" t="s">
        <v>38</v>
      </c>
      <c r="D16" s="9" t="str">
        <f>'1'!D16</f>
        <v>LADM</v>
      </c>
      <c r="E16" s="9">
        <v>24</v>
      </c>
      <c r="F16" s="9">
        <v>22</v>
      </c>
      <c r="G16" s="9">
        <v>0</v>
      </c>
      <c r="H16" s="10">
        <v>0.92</v>
      </c>
      <c r="I16" s="9">
        <v>2</v>
      </c>
      <c r="J16" s="10">
        <v>0.08</v>
      </c>
      <c r="K16" s="9">
        <v>0</v>
      </c>
      <c r="L16" s="10">
        <v>0</v>
      </c>
      <c r="M16" s="9">
        <v>80</v>
      </c>
      <c r="N16" s="15">
        <v>0.88</v>
      </c>
    </row>
    <row r="17" spans="1:14" s="11" customFormat="1" x14ac:dyDescent="0.25">
      <c r="A17" s="9" t="s">
        <v>37</v>
      </c>
      <c r="B17" s="9"/>
      <c r="C17" s="9" t="s">
        <v>39</v>
      </c>
      <c r="D17" s="9" t="str">
        <f>'1'!D17</f>
        <v>LADM</v>
      </c>
      <c r="E17" s="9">
        <f>'1'!E17</f>
        <v>16</v>
      </c>
      <c r="F17" s="9">
        <v>15</v>
      </c>
      <c r="G17" s="9">
        <v>0</v>
      </c>
      <c r="H17" s="10">
        <v>0.94</v>
      </c>
      <c r="I17" s="9">
        <v>1</v>
      </c>
      <c r="J17" s="10">
        <v>0.06</v>
      </c>
      <c r="K17" s="9">
        <v>0</v>
      </c>
      <c r="L17" s="10">
        <v>0</v>
      </c>
      <c r="M17" s="9">
        <v>79</v>
      </c>
      <c r="N17" s="15">
        <v>0.81</v>
      </c>
    </row>
    <row r="18" spans="1:14" s="11" customFormat="1" x14ac:dyDescent="0.25">
      <c r="A18" s="9" t="s">
        <v>43</v>
      </c>
      <c r="B18" s="9"/>
      <c r="C18" s="9" t="s">
        <v>45</v>
      </c>
      <c r="D18" s="9" t="s">
        <v>30</v>
      </c>
      <c r="E18" s="9">
        <v>15</v>
      </c>
      <c r="F18" s="9">
        <v>12</v>
      </c>
      <c r="G18" s="9">
        <v>0</v>
      </c>
      <c r="H18" s="10">
        <v>0.8</v>
      </c>
      <c r="I18" s="9">
        <v>2</v>
      </c>
      <c r="J18" s="10">
        <v>0.13</v>
      </c>
      <c r="K18" s="9">
        <v>1</v>
      </c>
      <c r="L18" s="10">
        <v>7.0000000000000007E-2</v>
      </c>
      <c r="M18" s="9">
        <v>70</v>
      </c>
      <c r="N18" s="15">
        <v>0.8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105</v>
      </c>
      <c r="F28" s="17">
        <f>SUM(F14:F27)</f>
        <v>93</v>
      </c>
      <c r="G28" s="17">
        <f>SUM(G14:G27)</f>
        <v>0</v>
      </c>
      <c r="H28" s="18">
        <f>SUM(F28:G28)/E28</f>
        <v>0.88571428571428568</v>
      </c>
      <c r="I28" s="17">
        <f t="shared" ref="I28" si="0">(E28-SUM(F28:G28))-K28</f>
        <v>9</v>
      </c>
      <c r="J28" s="18">
        <f t="shared" ref="J28" si="1">I28/E28</f>
        <v>8.5714285714285715E-2</v>
      </c>
      <c r="K28" s="17">
        <f>SUM(K14:K27)</f>
        <v>3</v>
      </c>
      <c r="L28" s="18">
        <f t="shared" ref="L28" si="2">K28/E28</f>
        <v>2.8571428571428571E-2</v>
      </c>
      <c r="M28" s="17">
        <f>AVERAGE(M14:M27)</f>
        <v>74.2</v>
      </c>
      <c r="N28" s="19">
        <f>AVERAGE(N14:N27)</f>
        <v>0.85199999999999998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48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Erika del Carmen Paez Chacha</cp:lastModifiedBy>
  <cp:revision/>
  <dcterms:created xsi:type="dcterms:W3CDTF">2021-11-22T14:45:25Z</dcterms:created>
  <dcterms:modified xsi:type="dcterms:W3CDTF">2024-06-06T01:00:33Z</dcterms:modified>
  <cp:category/>
  <cp:contentStatus/>
</cp:coreProperties>
</file>